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7118-14XT-DM-1 - Oprava ..." sheetId="2" r:id="rId2"/>
    <sheet name="17118-14XT-DM-2 - Náhradn..." sheetId="3" r:id="rId3"/>
    <sheet name="17118-14XT-DM-3 - Odtěžen..." sheetId="4" r:id="rId4"/>
    <sheet name="Pokyny pro vyplnění" sheetId="5" r:id="rId5"/>
  </sheets>
  <definedNames>
    <definedName name="_xlnm.Print_Area" localSheetId="0">'Rekapitulace stavby'!$D$4:$AO$36,'Rekapitulace stavby'!$C$42:$AQ$59</definedName>
    <definedName name="_xlnm.Print_Titles" localSheetId="0">'Rekapitulace stavby'!$52:$52</definedName>
    <definedName name="_xlnm._FilterDatabase" localSheetId="1" hidden="1">'17118-14XT-DM-1 - Oprava ...'!$C$89:$K$296</definedName>
    <definedName name="_xlnm.Print_Area" localSheetId="1">'17118-14XT-DM-1 - Oprava ...'!$C$4:$J$39,'17118-14XT-DM-1 - Oprava ...'!$C$45:$J$71,'17118-14XT-DM-1 - Oprava ...'!$C$77:$K$296</definedName>
    <definedName name="_xlnm.Print_Titles" localSheetId="1">'17118-14XT-DM-1 - Oprava ...'!$89:$89</definedName>
    <definedName name="_xlnm._FilterDatabase" localSheetId="2" hidden="1">'17118-14XT-DM-2 - Náhradn...'!$C$83:$K$169</definedName>
    <definedName name="_xlnm.Print_Area" localSheetId="2">'17118-14XT-DM-2 - Náhradn...'!$C$4:$J$39,'17118-14XT-DM-2 - Náhradn...'!$C$45:$J$65,'17118-14XT-DM-2 - Náhradn...'!$C$71:$K$169</definedName>
    <definedName name="_xlnm.Print_Titles" localSheetId="2">'17118-14XT-DM-2 - Náhradn...'!$83:$83</definedName>
    <definedName name="_xlnm._FilterDatabase" localSheetId="3" hidden="1">'17118-14XT-DM-3 - Odtěžen...'!$C$80:$K$125</definedName>
    <definedName name="_xlnm.Print_Area" localSheetId="3">'17118-14XT-DM-3 - Odtěžen...'!$C$4:$J$39,'17118-14XT-DM-3 - Odtěžen...'!$C$45:$J$62,'17118-14XT-DM-3 - Odtěžen...'!$C$68:$K$125</definedName>
    <definedName name="_xlnm.Print_Titles" localSheetId="3">'17118-14XT-DM-3 - Odtěžen...'!$80:$80</definedName>
    <definedName name="_xlnm.Print_Area" localSheetId="4">'Pokyny pro vyplnění'!$B$2:$K$71,'Pokyny pro vyplnění'!$B$74:$K$118,'Pokyny pro vyplnění'!$B$121:$K$190,'Pokyny pro vyplnění'!$B$198:$K$218</definedName>
  </definedNames>
  <calcPr/>
</workbook>
</file>

<file path=xl/calcChain.xml><?xml version="1.0" encoding="utf-8"?>
<calcChain xmlns="http://schemas.openxmlformats.org/spreadsheetml/2006/main">
  <c i="4" r="J37"/>
  <c r="J36"/>
  <c i="1" r="AY58"/>
  <c i="4" r="J35"/>
  <c i="1" r="AX58"/>
  <c i="4" r="BI118"/>
  <c r="BH118"/>
  <c r="BG118"/>
  <c r="BF118"/>
  <c r="T118"/>
  <c r="R118"/>
  <c r="P118"/>
  <c r="BK118"/>
  <c r="J118"/>
  <c r="BE118"/>
  <c r="BI115"/>
  <c r="BH115"/>
  <c r="BG115"/>
  <c r="BF115"/>
  <c r="T115"/>
  <c r="R115"/>
  <c r="P115"/>
  <c r="BK115"/>
  <c r="J115"/>
  <c r="BE115"/>
  <c r="BI112"/>
  <c r="BH112"/>
  <c r="BG112"/>
  <c r="BF112"/>
  <c r="T112"/>
  <c r="R112"/>
  <c r="P112"/>
  <c r="BK112"/>
  <c r="J112"/>
  <c r="BE112"/>
  <c r="BI109"/>
  <c r="BH109"/>
  <c r="BG109"/>
  <c r="BF109"/>
  <c r="T109"/>
  <c r="R109"/>
  <c r="P109"/>
  <c r="BK109"/>
  <c r="J109"/>
  <c r="BE109"/>
  <c r="BI104"/>
  <c r="BH104"/>
  <c r="BG104"/>
  <c r="BF104"/>
  <c r="T104"/>
  <c r="R104"/>
  <c r="P104"/>
  <c r="BK104"/>
  <c r="J104"/>
  <c r="BE104"/>
  <c r="BI101"/>
  <c r="BH101"/>
  <c r="BG101"/>
  <c r="BF101"/>
  <c r="T101"/>
  <c r="R101"/>
  <c r="P101"/>
  <c r="BK101"/>
  <c r="J101"/>
  <c r="BE101"/>
  <c r="BI98"/>
  <c r="BH98"/>
  <c r="BG98"/>
  <c r="BF98"/>
  <c r="T98"/>
  <c r="R98"/>
  <c r="P98"/>
  <c r="BK98"/>
  <c r="J98"/>
  <c r="BE98"/>
  <c r="BI95"/>
  <c r="BH95"/>
  <c r="BG95"/>
  <c r="BF95"/>
  <c r="T95"/>
  <c r="R95"/>
  <c r="P95"/>
  <c r="BK95"/>
  <c r="J95"/>
  <c r="BE95"/>
  <c r="BI92"/>
  <c r="BH92"/>
  <c r="BG92"/>
  <c r="BF92"/>
  <c r="T92"/>
  <c r="R92"/>
  <c r="P92"/>
  <c r="BK92"/>
  <c r="J92"/>
  <c r="BE92"/>
  <c r="BI87"/>
  <c r="BH87"/>
  <c r="BG87"/>
  <c r="BF87"/>
  <c r="T87"/>
  <c r="R87"/>
  <c r="P87"/>
  <c r="BK87"/>
  <c r="J87"/>
  <c r="BE87"/>
  <c r="BI84"/>
  <c r="F37"/>
  <c i="1" r="BD58"/>
  <c i="4" r="BH84"/>
  <c r="F36"/>
  <c i="1" r="BC58"/>
  <c i="4" r="BG84"/>
  <c r="F35"/>
  <c i="1" r="BB58"/>
  <c i="4" r="BF84"/>
  <c r="J34"/>
  <c i="1" r="AW58"/>
  <c i="4" r="F34"/>
  <c i="1" r="BA58"/>
  <c i="4" r="T84"/>
  <c r="T83"/>
  <c r="T82"/>
  <c r="T81"/>
  <c r="R84"/>
  <c r="R83"/>
  <c r="R82"/>
  <c r="R81"/>
  <c r="P84"/>
  <c r="P83"/>
  <c r="P82"/>
  <c r="P81"/>
  <c i="1" r="AU58"/>
  <c i="4" r="BK84"/>
  <c r="BK83"/>
  <c r="J83"/>
  <c r="BK82"/>
  <c r="J82"/>
  <c r="BK81"/>
  <c r="J81"/>
  <c r="J59"/>
  <c r="J30"/>
  <c i="1" r="AG58"/>
  <c i="4" r="J84"/>
  <c r="BE84"/>
  <c r="J33"/>
  <c i="1" r="AV58"/>
  <c i="4" r="F33"/>
  <c i="1" r="AZ58"/>
  <c i="4" r="J61"/>
  <c r="J60"/>
  <c r="J78"/>
  <c r="J77"/>
  <c r="F77"/>
  <c r="F75"/>
  <c r="E73"/>
  <c r="J55"/>
  <c r="J54"/>
  <c r="F54"/>
  <c r="F52"/>
  <c r="E50"/>
  <c r="J39"/>
  <c r="J18"/>
  <c r="E18"/>
  <c r="F78"/>
  <c r="F55"/>
  <c r="J17"/>
  <c r="J12"/>
  <c r="J75"/>
  <c r="J52"/>
  <c r="E7"/>
  <c r="E71"/>
  <c r="E48"/>
  <c i="3" r="J37"/>
  <c r="J36"/>
  <c i="1" r="AY57"/>
  <c i="3" r="J35"/>
  <c i="1" r="AX57"/>
  <c i="3" r="BI167"/>
  <c r="BH167"/>
  <c r="BG167"/>
  <c r="BF167"/>
  <c r="T167"/>
  <c r="R167"/>
  <c r="P167"/>
  <c r="BK167"/>
  <c r="J167"/>
  <c r="BE167"/>
  <c r="BI164"/>
  <c r="BH164"/>
  <c r="BG164"/>
  <c r="BF164"/>
  <c r="T164"/>
  <c r="R164"/>
  <c r="P164"/>
  <c r="BK164"/>
  <c r="J164"/>
  <c r="BE164"/>
  <c r="BI160"/>
  <c r="BH160"/>
  <c r="BG160"/>
  <c r="BF160"/>
  <c r="T160"/>
  <c r="R160"/>
  <c r="P160"/>
  <c r="BK160"/>
  <c r="J160"/>
  <c r="BE160"/>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6"/>
  <c r="BH146"/>
  <c r="BG146"/>
  <c r="BF146"/>
  <c r="T146"/>
  <c r="T145"/>
  <c r="T144"/>
  <c r="R146"/>
  <c r="R145"/>
  <c r="R144"/>
  <c r="P146"/>
  <c r="P145"/>
  <c r="P144"/>
  <c r="BK146"/>
  <c r="BK145"/>
  <c r="J145"/>
  <c r="BK144"/>
  <c r="J144"/>
  <c r="J146"/>
  <c r="BE146"/>
  <c r="J64"/>
  <c r="J63"/>
  <c r="BI143"/>
  <c r="BH143"/>
  <c r="BG143"/>
  <c r="BF143"/>
  <c r="T143"/>
  <c r="T142"/>
  <c r="R143"/>
  <c r="R142"/>
  <c r="P143"/>
  <c r="P142"/>
  <c r="BK143"/>
  <c r="BK142"/>
  <c r="J142"/>
  <c r="J143"/>
  <c r="BE143"/>
  <c r="J62"/>
  <c r="BI139"/>
  <c r="BH139"/>
  <c r="BG139"/>
  <c r="BF139"/>
  <c r="T139"/>
  <c r="R139"/>
  <c r="P139"/>
  <c r="BK139"/>
  <c r="J139"/>
  <c r="BE139"/>
  <c r="BI136"/>
  <c r="BH136"/>
  <c r="BG136"/>
  <c r="BF136"/>
  <c r="T136"/>
  <c r="R136"/>
  <c r="P136"/>
  <c r="BK136"/>
  <c r="J136"/>
  <c r="BE136"/>
  <c r="BI134"/>
  <c r="BH134"/>
  <c r="BG134"/>
  <c r="BF134"/>
  <c r="T134"/>
  <c r="R134"/>
  <c r="P134"/>
  <c r="BK134"/>
  <c r="J134"/>
  <c r="BE134"/>
  <c r="BI130"/>
  <c r="BH130"/>
  <c r="BG130"/>
  <c r="BF130"/>
  <c r="T130"/>
  <c r="R130"/>
  <c r="P130"/>
  <c r="BK130"/>
  <c r="J130"/>
  <c r="BE130"/>
  <c r="BI128"/>
  <c r="BH128"/>
  <c r="BG128"/>
  <c r="BF128"/>
  <c r="T128"/>
  <c r="R128"/>
  <c r="P128"/>
  <c r="BK128"/>
  <c r="J128"/>
  <c r="BE128"/>
  <c r="BI124"/>
  <c r="BH124"/>
  <c r="BG124"/>
  <c r="BF124"/>
  <c r="T124"/>
  <c r="R124"/>
  <c r="P124"/>
  <c r="BK124"/>
  <c r="J124"/>
  <c r="BE124"/>
  <c r="BI120"/>
  <c r="BH120"/>
  <c r="BG120"/>
  <c r="BF120"/>
  <c r="T120"/>
  <c r="R120"/>
  <c r="P120"/>
  <c r="BK120"/>
  <c r="J120"/>
  <c r="BE120"/>
  <c r="BI116"/>
  <c r="BH116"/>
  <c r="BG116"/>
  <c r="BF116"/>
  <c r="T116"/>
  <c r="R116"/>
  <c r="P116"/>
  <c r="BK116"/>
  <c r="J116"/>
  <c r="BE116"/>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R106"/>
  <c r="P106"/>
  <c r="BK106"/>
  <c r="J106"/>
  <c r="BE106"/>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3"/>
  <c r="BH93"/>
  <c r="BG93"/>
  <c r="BF93"/>
  <c r="T93"/>
  <c r="R93"/>
  <c r="P93"/>
  <c r="BK93"/>
  <c r="J93"/>
  <c r="BE93"/>
  <c r="BI91"/>
  <c r="BH91"/>
  <c r="BG91"/>
  <c r="BF91"/>
  <c r="T91"/>
  <c r="R91"/>
  <c r="P91"/>
  <c r="BK91"/>
  <c r="J91"/>
  <c r="BE91"/>
  <c r="BI87"/>
  <c r="F37"/>
  <c i="1" r="BD57"/>
  <c i="3" r="BH87"/>
  <c r="F36"/>
  <c i="1" r="BC57"/>
  <c i="3" r="BG87"/>
  <c r="F35"/>
  <c i="1" r="BB57"/>
  <c i="3" r="BF87"/>
  <c r="J34"/>
  <c i="1" r="AW57"/>
  <c i="3" r="F34"/>
  <c i="1" r="BA57"/>
  <c i="3" r="T87"/>
  <c r="T86"/>
  <c r="T85"/>
  <c r="T84"/>
  <c r="R87"/>
  <c r="R86"/>
  <c r="R85"/>
  <c r="R84"/>
  <c r="P87"/>
  <c r="P86"/>
  <c r="P85"/>
  <c r="P84"/>
  <c i="1" r="AU57"/>
  <c i="3" r="BK87"/>
  <c r="BK86"/>
  <c r="J86"/>
  <c r="BK85"/>
  <c r="J85"/>
  <c r="BK84"/>
  <c r="J84"/>
  <c r="J59"/>
  <c r="J30"/>
  <c i="1" r="AG57"/>
  <c i="3" r="J87"/>
  <c r="BE87"/>
  <c r="J33"/>
  <c i="1" r="AV57"/>
  <c i="3" r="F33"/>
  <c i="1" r="AZ57"/>
  <c i="3" r="J61"/>
  <c r="J60"/>
  <c r="J81"/>
  <c r="J80"/>
  <c r="F80"/>
  <c r="F78"/>
  <c r="E76"/>
  <c r="J55"/>
  <c r="J54"/>
  <c r="F54"/>
  <c r="F52"/>
  <c r="E50"/>
  <c r="J39"/>
  <c r="J18"/>
  <c r="E18"/>
  <c r="F81"/>
  <c r="F55"/>
  <c r="J17"/>
  <c r="J12"/>
  <c r="J78"/>
  <c r="J52"/>
  <c r="E7"/>
  <c r="E74"/>
  <c r="E48"/>
  <c i="2" r="J37"/>
  <c r="J36"/>
  <c i="1" r="AY56"/>
  <c i="2" r="J35"/>
  <c i="1" r="AX56"/>
  <c i="2" r="BI296"/>
  <c r="BH296"/>
  <c r="BG296"/>
  <c r="BF296"/>
  <c r="T296"/>
  <c r="R296"/>
  <c r="P296"/>
  <c r="BK296"/>
  <c r="J296"/>
  <c r="BE296"/>
  <c r="BI295"/>
  <c r="BH295"/>
  <c r="BG295"/>
  <c r="BF295"/>
  <c r="T295"/>
  <c r="R295"/>
  <c r="P295"/>
  <c r="BK295"/>
  <c r="J295"/>
  <c r="BE295"/>
  <c r="BI293"/>
  <c r="BH293"/>
  <c r="BG293"/>
  <c r="BF293"/>
  <c r="T293"/>
  <c r="R293"/>
  <c r="P293"/>
  <c r="BK293"/>
  <c r="J293"/>
  <c r="BE293"/>
  <c r="BI291"/>
  <c r="BH291"/>
  <c r="BG291"/>
  <c r="BF291"/>
  <c r="T291"/>
  <c r="R291"/>
  <c r="P291"/>
  <c r="BK291"/>
  <c r="J291"/>
  <c r="BE291"/>
  <c r="BI289"/>
  <c r="BH289"/>
  <c r="BG289"/>
  <c r="BF289"/>
  <c r="T289"/>
  <c r="R289"/>
  <c r="P289"/>
  <c r="BK289"/>
  <c r="J289"/>
  <c r="BE289"/>
  <c r="BI288"/>
  <c r="BH288"/>
  <c r="BG288"/>
  <c r="BF288"/>
  <c r="T288"/>
  <c r="R288"/>
  <c r="P288"/>
  <c r="BK288"/>
  <c r="J288"/>
  <c r="BE288"/>
  <c r="BI286"/>
  <c r="BH286"/>
  <c r="BG286"/>
  <c r="BF286"/>
  <c r="T286"/>
  <c r="R286"/>
  <c r="P286"/>
  <c r="BK286"/>
  <c r="J286"/>
  <c r="BE286"/>
  <c r="BI285"/>
  <c r="BH285"/>
  <c r="BG285"/>
  <c r="BF285"/>
  <c r="T285"/>
  <c r="R285"/>
  <c r="P285"/>
  <c r="BK285"/>
  <c r="J285"/>
  <c r="BE285"/>
  <c r="BI284"/>
  <c r="BH284"/>
  <c r="BG284"/>
  <c r="BF284"/>
  <c r="T284"/>
  <c r="R284"/>
  <c r="P284"/>
  <c r="BK284"/>
  <c r="J284"/>
  <c r="BE284"/>
  <c r="BI282"/>
  <c r="BH282"/>
  <c r="BG282"/>
  <c r="BF282"/>
  <c r="T282"/>
  <c r="R282"/>
  <c r="P282"/>
  <c r="BK282"/>
  <c r="J282"/>
  <c r="BE282"/>
  <c r="BI281"/>
  <c r="BH281"/>
  <c r="BG281"/>
  <c r="BF281"/>
  <c r="T281"/>
  <c r="R281"/>
  <c r="P281"/>
  <c r="BK281"/>
  <c r="J281"/>
  <c r="BE281"/>
  <c r="BI279"/>
  <c r="BH279"/>
  <c r="BG279"/>
  <c r="BF279"/>
  <c r="T279"/>
  <c r="R279"/>
  <c r="P279"/>
  <c r="BK279"/>
  <c r="J279"/>
  <c r="BE279"/>
  <c r="BI278"/>
  <c r="BH278"/>
  <c r="BG278"/>
  <c r="BF278"/>
  <c r="T278"/>
  <c r="R278"/>
  <c r="P278"/>
  <c r="BK278"/>
  <c r="J278"/>
  <c r="BE278"/>
  <c r="BI276"/>
  <c r="BH276"/>
  <c r="BG276"/>
  <c r="BF276"/>
  <c r="T276"/>
  <c r="T275"/>
  <c r="R276"/>
  <c r="R275"/>
  <c r="P276"/>
  <c r="P275"/>
  <c r="BK276"/>
  <c r="BK275"/>
  <c r="J275"/>
  <c r="J276"/>
  <c r="BE276"/>
  <c r="J70"/>
  <c r="BI273"/>
  <c r="BH273"/>
  <c r="BG273"/>
  <c r="BF273"/>
  <c r="T273"/>
  <c r="T272"/>
  <c r="R273"/>
  <c r="R272"/>
  <c r="P273"/>
  <c r="P272"/>
  <c r="BK273"/>
  <c r="BK272"/>
  <c r="J272"/>
  <c r="J273"/>
  <c r="BE273"/>
  <c r="J69"/>
  <c r="BI270"/>
  <c r="BH270"/>
  <c r="BG270"/>
  <c r="BF270"/>
  <c r="T270"/>
  <c r="T269"/>
  <c r="R270"/>
  <c r="R269"/>
  <c r="P270"/>
  <c r="P269"/>
  <c r="BK270"/>
  <c r="BK269"/>
  <c r="J269"/>
  <c r="J270"/>
  <c r="BE270"/>
  <c r="J68"/>
  <c r="BI264"/>
  <c r="BH264"/>
  <c r="BG264"/>
  <c r="BF264"/>
  <c r="T264"/>
  <c r="T263"/>
  <c r="R264"/>
  <c r="R263"/>
  <c r="P264"/>
  <c r="P263"/>
  <c r="BK264"/>
  <c r="BK263"/>
  <c r="J263"/>
  <c r="J264"/>
  <c r="BE264"/>
  <c r="J67"/>
  <c r="BI259"/>
  <c r="BH259"/>
  <c r="BG259"/>
  <c r="BF259"/>
  <c r="T259"/>
  <c r="R259"/>
  <c r="P259"/>
  <c r="BK259"/>
  <c r="J259"/>
  <c r="BE259"/>
  <c r="BI255"/>
  <c r="BH255"/>
  <c r="BG255"/>
  <c r="BF255"/>
  <c r="T255"/>
  <c r="R255"/>
  <c r="P255"/>
  <c r="BK255"/>
  <c r="J255"/>
  <c r="BE255"/>
  <c r="BI253"/>
  <c r="BH253"/>
  <c r="BG253"/>
  <c r="BF253"/>
  <c r="T253"/>
  <c r="T252"/>
  <c r="R253"/>
  <c r="R252"/>
  <c r="P253"/>
  <c r="P252"/>
  <c r="BK253"/>
  <c r="BK252"/>
  <c r="J252"/>
  <c r="J253"/>
  <c r="BE253"/>
  <c r="J66"/>
  <c r="BI247"/>
  <c r="BH247"/>
  <c r="BG247"/>
  <c r="BF247"/>
  <c r="T247"/>
  <c r="T246"/>
  <c r="R247"/>
  <c r="R246"/>
  <c r="P247"/>
  <c r="P246"/>
  <c r="BK247"/>
  <c r="BK246"/>
  <c r="J246"/>
  <c r="J247"/>
  <c r="BE247"/>
  <c r="J65"/>
  <c r="BI245"/>
  <c r="BH245"/>
  <c r="BG245"/>
  <c r="BF245"/>
  <c r="T245"/>
  <c r="R245"/>
  <c r="P245"/>
  <c r="BK245"/>
  <c r="J245"/>
  <c r="BE245"/>
  <c r="BI241"/>
  <c r="BH241"/>
  <c r="BG241"/>
  <c r="BF241"/>
  <c r="T241"/>
  <c r="R241"/>
  <c r="P241"/>
  <c r="BK241"/>
  <c r="J241"/>
  <c r="BE241"/>
  <c r="BI237"/>
  <c r="BH237"/>
  <c r="BG237"/>
  <c r="BF237"/>
  <c r="T237"/>
  <c r="R237"/>
  <c r="P237"/>
  <c r="BK237"/>
  <c r="J237"/>
  <c r="BE237"/>
  <c r="BI232"/>
  <c r="BH232"/>
  <c r="BG232"/>
  <c r="BF232"/>
  <c r="T232"/>
  <c r="R232"/>
  <c r="P232"/>
  <c r="BK232"/>
  <c r="J232"/>
  <c r="BE232"/>
  <c r="BI226"/>
  <c r="BH226"/>
  <c r="BG226"/>
  <c r="BF226"/>
  <c r="T226"/>
  <c r="R226"/>
  <c r="P226"/>
  <c r="BK226"/>
  <c r="J226"/>
  <c r="BE226"/>
  <c r="BI222"/>
  <c r="BH222"/>
  <c r="BG222"/>
  <c r="BF222"/>
  <c r="T222"/>
  <c r="R222"/>
  <c r="P222"/>
  <c r="BK222"/>
  <c r="J222"/>
  <c r="BE222"/>
  <c r="BI218"/>
  <c r="BH218"/>
  <c r="BG218"/>
  <c r="BF218"/>
  <c r="T218"/>
  <c r="R218"/>
  <c r="P218"/>
  <c r="BK218"/>
  <c r="J218"/>
  <c r="BE218"/>
  <c r="BI214"/>
  <c r="BH214"/>
  <c r="BG214"/>
  <c r="BF214"/>
  <c r="T214"/>
  <c r="T213"/>
  <c r="R214"/>
  <c r="R213"/>
  <c r="P214"/>
  <c r="P213"/>
  <c r="BK214"/>
  <c r="BK213"/>
  <c r="J213"/>
  <c r="J214"/>
  <c r="BE214"/>
  <c r="J64"/>
  <c r="BI207"/>
  <c r="BH207"/>
  <c r="BG207"/>
  <c r="BF207"/>
  <c r="T207"/>
  <c r="R207"/>
  <c r="P207"/>
  <c r="BK207"/>
  <c r="J207"/>
  <c r="BE207"/>
  <c r="BI203"/>
  <c r="BH203"/>
  <c r="BG203"/>
  <c r="BF203"/>
  <c r="T203"/>
  <c r="R203"/>
  <c r="P203"/>
  <c r="BK203"/>
  <c r="J203"/>
  <c r="BE203"/>
  <c r="BI198"/>
  <c r="BH198"/>
  <c r="BG198"/>
  <c r="BF198"/>
  <c r="T198"/>
  <c r="R198"/>
  <c r="P198"/>
  <c r="BK198"/>
  <c r="J198"/>
  <c r="BE198"/>
  <c r="BI193"/>
  <c r="BH193"/>
  <c r="BG193"/>
  <c r="BF193"/>
  <c r="T193"/>
  <c r="T192"/>
  <c r="R193"/>
  <c r="R192"/>
  <c r="P193"/>
  <c r="P192"/>
  <c r="BK193"/>
  <c r="BK192"/>
  <c r="J192"/>
  <c r="J193"/>
  <c r="BE193"/>
  <c r="J63"/>
  <c r="BI187"/>
  <c r="BH187"/>
  <c r="BG187"/>
  <c r="BF187"/>
  <c r="T187"/>
  <c r="T186"/>
  <c r="R187"/>
  <c r="R186"/>
  <c r="P187"/>
  <c r="P186"/>
  <c r="BK187"/>
  <c r="BK186"/>
  <c r="J186"/>
  <c r="J187"/>
  <c r="BE187"/>
  <c r="J62"/>
  <c r="BI184"/>
  <c r="BH184"/>
  <c r="BG184"/>
  <c r="BF184"/>
  <c r="T184"/>
  <c r="R184"/>
  <c r="P184"/>
  <c r="BK184"/>
  <c r="J184"/>
  <c r="BE184"/>
  <c r="BI182"/>
  <c r="BH182"/>
  <c r="BG182"/>
  <c r="BF182"/>
  <c r="T182"/>
  <c r="R182"/>
  <c r="P182"/>
  <c r="BK182"/>
  <c r="J182"/>
  <c r="BE182"/>
  <c r="BI175"/>
  <c r="BH175"/>
  <c r="BG175"/>
  <c r="BF175"/>
  <c r="T175"/>
  <c r="R175"/>
  <c r="P175"/>
  <c r="BK175"/>
  <c r="J175"/>
  <c r="BE175"/>
  <c r="BI171"/>
  <c r="BH171"/>
  <c r="BG171"/>
  <c r="BF171"/>
  <c r="T171"/>
  <c r="R171"/>
  <c r="P171"/>
  <c r="BK171"/>
  <c r="J171"/>
  <c r="BE171"/>
  <c r="BI165"/>
  <c r="BH165"/>
  <c r="BG165"/>
  <c r="BF165"/>
  <c r="T165"/>
  <c r="R165"/>
  <c r="P165"/>
  <c r="BK165"/>
  <c r="J165"/>
  <c r="BE165"/>
  <c r="BI161"/>
  <c r="BH161"/>
  <c r="BG161"/>
  <c r="BF161"/>
  <c r="T161"/>
  <c r="R161"/>
  <c r="P161"/>
  <c r="BK161"/>
  <c r="J161"/>
  <c r="BE161"/>
  <c r="BI155"/>
  <c r="BH155"/>
  <c r="BG155"/>
  <c r="BF155"/>
  <c r="T155"/>
  <c r="R155"/>
  <c r="P155"/>
  <c r="BK155"/>
  <c r="J155"/>
  <c r="BE155"/>
  <c r="BI153"/>
  <c r="BH153"/>
  <c r="BG153"/>
  <c r="BF153"/>
  <c r="T153"/>
  <c r="R153"/>
  <c r="P153"/>
  <c r="BK153"/>
  <c r="J153"/>
  <c r="BE153"/>
  <c r="BI150"/>
  <c r="BH150"/>
  <c r="BG150"/>
  <c r="BF150"/>
  <c r="T150"/>
  <c r="R150"/>
  <c r="P150"/>
  <c r="BK150"/>
  <c r="J150"/>
  <c r="BE150"/>
  <c r="BI148"/>
  <c r="BH148"/>
  <c r="BG148"/>
  <c r="BF148"/>
  <c r="T148"/>
  <c r="R148"/>
  <c r="P148"/>
  <c r="BK148"/>
  <c r="J148"/>
  <c r="BE148"/>
  <c r="BI145"/>
  <c r="BH145"/>
  <c r="BG145"/>
  <c r="BF145"/>
  <c r="T145"/>
  <c r="R145"/>
  <c r="P145"/>
  <c r="BK145"/>
  <c r="J145"/>
  <c r="BE145"/>
  <c r="BI141"/>
  <c r="BH141"/>
  <c r="BG141"/>
  <c r="BF141"/>
  <c r="T141"/>
  <c r="R141"/>
  <c r="P141"/>
  <c r="BK141"/>
  <c r="J141"/>
  <c r="BE141"/>
  <c r="BI137"/>
  <c r="BH137"/>
  <c r="BG137"/>
  <c r="BF137"/>
  <c r="T137"/>
  <c r="R137"/>
  <c r="P137"/>
  <c r="BK137"/>
  <c r="J137"/>
  <c r="BE137"/>
  <c r="BI133"/>
  <c r="BH133"/>
  <c r="BG133"/>
  <c r="BF133"/>
  <c r="T133"/>
  <c r="R133"/>
  <c r="P133"/>
  <c r="BK133"/>
  <c r="J133"/>
  <c r="BE133"/>
  <c r="BI129"/>
  <c r="BH129"/>
  <c r="BG129"/>
  <c r="BF129"/>
  <c r="T129"/>
  <c r="R129"/>
  <c r="P129"/>
  <c r="BK129"/>
  <c r="J129"/>
  <c r="BE129"/>
  <c r="BI125"/>
  <c r="BH125"/>
  <c r="BG125"/>
  <c r="BF125"/>
  <c r="T125"/>
  <c r="R125"/>
  <c r="P125"/>
  <c r="BK125"/>
  <c r="J125"/>
  <c r="BE125"/>
  <c r="BI121"/>
  <c r="BH121"/>
  <c r="BG121"/>
  <c r="BF121"/>
  <c r="T121"/>
  <c r="R121"/>
  <c r="P121"/>
  <c r="BK121"/>
  <c r="J121"/>
  <c r="BE121"/>
  <c r="BI113"/>
  <c r="BH113"/>
  <c r="BG113"/>
  <c r="BF113"/>
  <c r="T113"/>
  <c r="R113"/>
  <c r="P113"/>
  <c r="BK113"/>
  <c r="J113"/>
  <c r="BE113"/>
  <c r="BI109"/>
  <c r="BH109"/>
  <c r="BG109"/>
  <c r="BF109"/>
  <c r="T109"/>
  <c r="R109"/>
  <c r="P109"/>
  <c r="BK109"/>
  <c r="J109"/>
  <c r="BE109"/>
  <c r="BI106"/>
  <c r="BH106"/>
  <c r="BG106"/>
  <c r="BF106"/>
  <c r="T106"/>
  <c r="R106"/>
  <c r="P106"/>
  <c r="BK106"/>
  <c r="J106"/>
  <c r="BE106"/>
  <c r="BI103"/>
  <c r="BH103"/>
  <c r="BG103"/>
  <c r="BF103"/>
  <c r="T103"/>
  <c r="R103"/>
  <c r="P103"/>
  <c r="BK103"/>
  <c r="J103"/>
  <c r="BE103"/>
  <c r="BI97"/>
  <c r="BH97"/>
  <c r="BG97"/>
  <c r="BF97"/>
  <c r="T97"/>
  <c r="R97"/>
  <c r="P97"/>
  <c r="BK97"/>
  <c r="J97"/>
  <c r="BE97"/>
  <c r="BI93"/>
  <c r="F37"/>
  <c i="1" r="BD56"/>
  <c i="2" r="BH93"/>
  <c r="F36"/>
  <c i="1" r="BC56"/>
  <c i="2" r="BG93"/>
  <c r="F35"/>
  <c i="1" r="BB56"/>
  <c i="2" r="BF93"/>
  <c r="J34"/>
  <c i="1" r="AW56"/>
  <c i="2" r="F34"/>
  <c i="1" r="BA56"/>
  <c i="2" r="T93"/>
  <c r="T92"/>
  <c r="T91"/>
  <c r="T90"/>
  <c r="R93"/>
  <c r="R92"/>
  <c r="R91"/>
  <c r="R90"/>
  <c r="P93"/>
  <c r="P92"/>
  <c r="P91"/>
  <c r="P90"/>
  <c i="1" r="AU56"/>
  <c i="2" r="BK93"/>
  <c r="BK92"/>
  <c r="J92"/>
  <c r="BK91"/>
  <c r="J91"/>
  <c r="BK90"/>
  <c r="J90"/>
  <c r="J59"/>
  <c r="J30"/>
  <c i="1" r="AG56"/>
  <c i="2" r="J93"/>
  <c r="BE93"/>
  <c r="J33"/>
  <c i="1" r="AV56"/>
  <c i="2" r="F33"/>
  <c i="1" r="AZ56"/>
  <c i="2" r="J61"/>
  <c r="J60"/>
  <c r="J87"/>
  <c r="J86"/>
  <c r="F86"/>
  <c r="F84"/>
  <c r="E82"/>
  <c r="J55"/>
  <c r="J54"/>
  <c r="F54"/>
  <c r="F52"/>
  <c r="E50"/>
  <c r="J39"/>
  <c r="J18"/>
  <c r="E18"/>
  <c r="F87"/>
  <c r="F55"/>
  <c r="J17"/>
  <c r="J12"/>
  <c r="J84"/>
  <c r="J52"/>
  <c r="E7"/>
  <c r="E80"/>
  <c r="E48"/>
  <c i="1" r="BD54"/>
  <c r="W33"/>
  <c r="BC54"/>
  <c r="W32"/>
  <c r="BB54"/>
  <c r="W31"/>
  <c r="BA54"/>
  <c r="W30"/>
  <c r="AZ54"/>
  <c r="W29"/>
  <c r="AY54"/>
  <c r="AX54"/>
  <c r="AW54"/>
  <c r="AK30"/>
  <c r="AV54"/>
  <c r="AK29"/>
  <c r="AU54"/>
  <c r="AT54"/>
  <c r="AS54"/>
  <c r="AG54"/>
  <c r="AK26"/>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<sst xmlns="http://schemas.openxmlformats.org/spreadsheetml/2006/main">
  <si>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</si>
  <si>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</si>
  <si>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</si>
  <si>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</si>
  <si>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</si>
  <si>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{d0a178c6-0657-46d2-84f7-f12fd0b98b4e}</t>
  </si>
  <si>
    <t>0,01</t>
  </si>
  <si>
    <t>21</t>
  </si>
  <si>
    <t>15</t>
  </si>
  <si>
    <t>REKAPITULACE STAVBY</t>
  </si>
  <si>
    <t xml:space="preserve">v ---  níže se nacházejí doplnkové a pomocné údaje k sestavám  --- v</t>
  </si>
  <si>
    <t>Návod na vyplnění</t>
  </si>
  <si>
    <t>0,001</t>
  </si>
  <si>
    <t>Kód:</t>
  </si>
  <si>
    <t>17118-14XT-DM</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</si>
  <si>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</si>
  <si>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</si>
  <si>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Čebínský p., ř. km 0,620-1,700, Sentice, Hradčany, oprava koryta</t>
  </si>
  <si>
    <t>KSO:</t>
  </si>
  <si>
    <t/>
  </si>
  <si>
    <t>CC-CZ:</t>
  </si>
  <si>
    <t>Místo:</t>
  </si>
  <si>
    <t>k.ú. Sentice, Hradčany u Tišnova</t>
  </si>
  <si>
    <t>Datum:</t>
  </si>
  <si>
    <t>19. 2. 2018</t>
  </si>
  <si>
    <t>Zadavatel:</t>
  </si>
  <si>
    <t>IČ:</t>
  </si>
  <si>
    <t>70890013</t>
  </si>
  <si>
    <t>Povodí Moravy, s.p.</t>
  </si>
  <si>
    <t>DIČ:</t>
  </si>
  <si>
    <t>CZ70890013</t>
  </si>
  <si>
    <t>Uchazeč:</t>
  </si>
  <si>
    <t>Vyplň údaj</t>
  </si>
  <si>
    <t>Projektant:</t>
  </si>
  <si>
    <t>00220078</t>
  </si>
  <si>
    <t>Regioprojekt Brno, s.r.o</t>
  </si>
  <si>
    <t>CZ00220078</t>
  </si>
  <si>
    <t>True</t>
  </si>
  <si>
    <t>Zpracovatel:</t>
  </si>
  <si>
    <t>Ing. Michal Doubek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</si>
  <si>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</si>
  <si>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</si>
  <si>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</si>
  <si>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</si>
  <si>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</si>
  <si>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</si>
  <si>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</si>
  <si>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</si>
  <si>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</si>
  <si>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</si>
  <si>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</si>
  <si>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</si>
  <si>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</si>
  <si>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</si>
  <si>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</si>
  <si>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</si>
  <si>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</si>
  <si>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</si>
  <si>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</si>
  <si>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</si>
  <si>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</si>
  <si>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</si>
  <si>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</si>
  <si>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</si>
  <si>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</si>
  <si>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</si>
  <si>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</si>
  <si>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</si>
  <si>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</si>
  <si>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</si>
  <si>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</si>
  <si>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</si>
  <si>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</si>
  <si>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</si>
  <si>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</si>
  <si>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</si>
  <si>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</si>
  <si>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</si>
  <si>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</si>
  <si>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STA</t>
  </si>
  <si>
    <t>1</t>
  </si>
  <si>
    <t>###NOINSERT###</t>
  </si>
  <si>
    <t>/</t>
  </si>
  <si>
    <t>17118-14XT-DM-1</t>
  </si>
  <si>
    <t>Oprava koryta</t>
  </si>
  <si>
    <t>{526c11ca-e27c-4ab6-8ada-00c93713fe2b}</t>
  </si>
  <si>
    <t>2</t>
  </si>
  <si>
    <t>17118-14XT-DM-2</t>
  </si>
  <si>
    <t>Náhradní výsadba</t>
  </si>
  <si>
    <t>{0034e08c-3f4b-4d38-9210-51b0af3d6e07}</t>
  </si>
  <si>
    <t>17118-14XT-DM-3</t>
  </si>
  <si>
    <t>Odtěžení sedimentu</t>
  </si>
  <si>
    <t>{96eadc39-43f6-4183-a2b3-27faf824cf75}</t>
  </si>
  <si>
    <t>BEDNĚNÍ</t>
  </si>
  <si>
    <t>26,24</t>
  </si>
  <si>
    <t>BETON</t>
  </si>
  <si>
    <t>5,36</t>
  </si>
  <si>
    <t>KRYCÍ LIST SOUPISU PRACÍ</t>
  </si>
  <si>
    <t>DL_MEL</t>
  </si>
  <si>
    <t>111,9</t>
  </si>
  <si>
    <t>DL_OČIST</t>
  </si>
  <si>
    <t>1119</t>
  </si>
  <si>
    <t>DLAŽBA</t>
  </si>
  <si>
    <t>2,2</t>
  </si>
  <si>
    <t>JÁMA</t>
  </si>
  <si>
    <t>67,54</t>
  </si>
  <si>
    <t>Objekt:</t>
  </si>
  <si>
    <t>ODVOZ</t>
  </si>
  <si>
    <t>25,3</t>
  </si>
  <si>
    <t>17118-14XT-DM-1 - Oprava koryta</t>
  </si>
  <si>
    <t>PODSYP</t>
  </si>
  <si>
    <t>46</t>
  </si>
  <si>
    <t>ROVN_1</t>
  </si>
  <si>
    <t>2,4</t>
  </si>
  <si>
    <t>ROVN_2</t>
  </si>
  <si>
    <t>16</t>
  </si>
  <si>
    <t>SVAH_N</t>
  </si>
  <si>
    <t>1066</t>
  </si>
  <si>
    <t>SVAH_ZA</t>
  </si>
  <si>
    <t>4173</t>
  </si>
  <si>
    <t>UROVNANI</t>
  </si>
  <si>
    <t>871,5</t>
  </si>
  <si>
    <t>UROVNANI_2</t>
  </si>
  <si>
    <t>4400</t>
  </si>
  <si>
    <t>ZÁSYP</t>
  </si>
  <si>
    <t>42,24</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</si>
  <si>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</si>
  <si>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</si>
  <si>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</si>
  <si>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</si>
  <si>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</si>
  <si>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</si>
  <si>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</si>
  <si>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</si>
  <si>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</si>
  <si>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</si>
  <si>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</si>
  <si>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96 - Bourání konstrukcí</t>
  </si>
  <si>
    <t xml:space="preserve">    997 - Přesun sutě</t>
  </si>
  <si>
    <t xml:space="preserve">    998 - Přesun hmot</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</si>
  <si>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</si>
  <si>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</si>
  <si>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</si>
  <si>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</si>
  <si>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</si>
  <si>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</si>
  <si>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</si>
  <si>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</si>
  <si>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</si>
  <si>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</si>
  <si>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</si>
  <si>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</si>
  <si>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</si>
  <si>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</si>
  <si>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</si>
  <si>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</si>
  <si>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</si>
  <si>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</si>
  <si>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</si>
  <si>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111101102</t>
  </si>
  <si>
    <t>Odstranění travin a rákosu travin, při celkové ploše přes 0,1 do 1 ha</t>
  </si>
  <si>
    <t>ha</t>
  </si>
  <si>
    <t>CS ÚRS 2018 01</t>
  </si>
  <si>
    <t>4</t>
  </si>
  <si>
    <t>2009659474</t>
  </si>
  <si>
    <t>PSC</t>
  </si>
  <si>
    <t xml:space="preserve">Poznámka k souboru cen:_x000d_
1. Ceny nelze použít pro plochy, pro něž se oceňuje odstranění křovin cenami souboru 111 20-11 Odstranění křovin a stromů s odstraněním kořenů._x000d_
2. Travinami se rozumějí také všechny zemědělské plodiny apod. Vinná réva, chmel, maliní apod. se považují za křoviny._x000d_
3. V ceně jsou započteny i náklady na případné nutné přemístění a uložení travin a rákosu na hromady na vzdálenost do 50 m._x000d_
4. Množství jednotek se určí samostatně za každý objekt v ha půdorysné plochy, z níž má být travina odstraněna najednou._x000d_
</t>
  </si>
  <si>
    <t>VV</t>
  </si>
  <si>
    <t>"úsek km 1,280-1,700" (420*8)/10000</t>
  </si>
  <si>
    <t>Součet</t>
  </si>
  <si>
    <t>114203101</t>
  </si>
  <si>
    <t>Rozebrání dlažeb nebo záhozů s naložením na dopravní prostředek dlažeb z lomového kamene nebo betonových tvárnic na sucho nebo se spárami vyplněnými pískem nebo drnem</t>
  </si>
  <si>
    <t>m3</t>
  </si>
  <si>
    <t>882176736</t>
  </si>
  <si>
    <t xml:space="preserve">Poznámka k souboru cen:_x000d_
1. Ceny jsou určeny pro rozebrání:_x000d_
a) dlažeb na suchu, nad vodou i ve vodě, při hloubce vody do 300 mm nad původně upraveným ložem pro dlažbu;_x000d_
b) záhozů, rovnanin a soustřeďovacích staveb z lomového kamene na suchu, nad vodou i ve vodě, při hloubce vody do 3 m nad kótou projektovaného rozebrání;_x000d_
c) schodů z lomového kamene._x000d_
2. Ceny nelze použít pro rozebrání:_x000d_
a) dlažeb ve vodě při hloubce vody přes 300 mm nad původně upraveným ložem pro dlažbu;_x000d_
b) záhozů, rovnanin a soustřeďovacích staveb z lomového kamene ve vodě při hloubce vody pře 3 m nad kótou projektovaného rozebrání; tyto práce se oceňují individuálně._x000d_
3. V cenách jsou započteny i náklady na:_x000d_
a) naložení kamene nebo tvárnic na dopravní prostředek, nebo uložení do 3 m za břehovou čáru;_x000d_
b) uložení materiálu odlišné velikosti od ostatní dlažby, získaného při bourání schodů, do 3 m za břehovou čáru._x000d_
4. V cenách nejsou započteny náklady na:_x000d_
a) očištění lomového kamene nebo tvárnic od hlíny, písku nebo malty; tyto práce se oceňují cenami souboru cen 114 20-32 Očištění lomového kamene nebo betonových tvárnic;_x000d_
b) třídění lomového kamene nebo tvárnic; tyto práce se oceňují cenou 114 20-3301 Třídění lomového kamene nebo betonových tvárnic;_x000d_
c) srovnání lomového kamene nebo tvárnic do měřitelných figur; tyto práce se oceňují cenami souboru cen 114 20-34 Srovnání lomového kamene nebo betonových tvárnic do měřitelných figur._x000d_
5. Objem rozebrání se určí v m3:_x000d_
a) dlažeb jako součin plochy a průměrné tloušťky dlažby bez podkladního lože;_x000d_
b) schodů jako součin plochy v šikmé rovině a tloušťky 350 mm;_x000d_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stavby._x000d_
6. Množství jednotek se určí v m3 dlažby, záhozu nebo soustřeďovací stavby._x000d_
</t>
  </si>
  <si>
    <t>"oprava dlažby z mel. tvárnic - 10% plochy" DL_OČIST*0,10</t>
  </si>
  <si>
    <t>"přepočet na objem" DL_MEL*0,1</t>
  </si>
  <si>
    <t>3</t>
  </si>
  <si>
    <t>114203201</t>
  </si>
  <si>
    <t>Očištění lomového kamene nebo betonových tvárnic získaných při rozebrání dlažeb, záhozů, rovnanin a soustřeďovacích staveb od hlíny nebo písku</t>
  </si>
  <si>
    <t>-1968304414</t>
  </si>
  <si>
    <t xml:space="preserve">Poznámka k souboru cen:_x000d_
1. V cenách jsou započteny i náklady na:_x000d_
a) přehození znečištěného i očištěného kamene nebo tvárnic na vzdálenost do 3 m nebo jeho naložení na dopravní prostředek,_x000d_
b) odklizení a uložení úlomků kamene a uvolněné hlíny či malty na vzdálenost do 10 m._x000d_
2. V cenách nejsou započteny náklady na:_x000d_
a) třídění lomového kamene nebo tvárnic; tyto práce se oceňují cenou 114 20-3301 Třídění lomového kamene nebo betonových tvárnic;_x000d_
b) srovnání lomového kamene nebo tvárnic do měřitelných figur; tyto práce se oceňují cenami souboru cen 114 20-34 Srovnání lomového kamene nebo betonových tvárnic do měřitelných figur._x000d_
3. Množství jednotek se určí v m3 lomového kamene nebo betonových tvárnic před očištěním._x000d_
</t>
  </si>
  <si>
    <t>DL_MEL*0,1</t>
  </si>
  <si>
    <t>114203301</t>
  </si>
  <si>
    <t>Třídění lomového kamene nebo betonových tvárnic získaných při rozebrání dlažeb, záhozů, rovnanin a soustřeďovacích staveb podle druhu, velikosti nebo tvaru</t>
  </si>
  <si>
    <t>1639084817</t>
  </si>
  <si>
    <t xml:space="preserve">Poznámka k souboru cen:_x000d_
1. V ceně jsou započteny i náklady na uložení vytříděného lomového kamene nebo tvárnic na hromady podle druhu, velikosti nebo tvaru ve vzdálenosti do 3 m nebo na naložení vytříděného kamene nebo tvárnic na dopravní prostředek._x000d_
2. V ceně nejsou započteny náklady na:_x000d_
a) očištění lomového kamene nebo tvárnic; tyto práce se oceňují cenami souboru cen 114 20-32 Očištění lomového kamene nebo betonových tvárnic;_x000d_
b) srovnání lomového kamene nebo tvárnic do měřitelných figur; tyto práce se oceňují cenami souboru cen 114 20-34 Srovnání lomového kamene nebo betonových tvárnic do měřitelných figur._x000d_
3. Množství měrných jednotek se určí v m3 tříděného kamene nebo tvárnic._x000d_
</t>
  </si>
  <si>
    <t>5</t>
  </si>
  <si>
    <t>120001101</t>
  </si>
  <si>
    <t>Příplatek k cenám vykopávek za ztížení vykopávky v blízkosti inženýrských sítí nebo výbušnin v horninách jakékoliv třídy</t>
  </si>
  <si>
    <t>-723664189</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</si>
  <si>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obalem._x000d_
- není v projektu uvedena, avšak která podle projektu nebo podle sdělení investora jsou pravděpodobně ve výkopišti uložena, se rovná objemu výkopu, který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9. Množství jednotek ztížení vykopávky v blízkosti výbušnin nezaložených dodavatelem se určí přiměřeně podle poznámek č. 2 a 4._x000d_
</t>
  </si>
  <si>
    <t>"km 1,450 - křížení plynovodu - VÝKOP pro rovnaninu" 5*5*0,4</t>
  </si>
  <si>
    <t>6</t>
  </si>
  <si>
    <t>131101101</t>
  </si>
  <si>
    <t>Hloubení nezapažených jam a zářezů s urovnáním dna do předepsaného profilu a spádu v horninách tř. 1 a 2 do 100 m3</t>
  </si>
  <si>
    <t>1358326837</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</si>
  <si>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</si>
  <si>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"km 0,828" 50-BETON</t>
  </si>
  <si>
    <t>PODSYP*0,15</t>
  </si>
  <si>
    <t>JÁMA*0,6</t>
  </si>
  <si>
    <t>7</t>
  </si>
  <si>
    <t>131101191</t>
  </si>
  <si>
    <t>Hloubení nezapažených jam a zářezů Příplatek k cenám za hloubení jam v tekoucí vodě při lesnicko-technických melioracích (LTM) pro jakékoliv množství vykopávky v horninách tř. 1 a 2</t>
  </si>
  <si>
    <t>-1072436906</t>
  </si>
  <si>
    <t>8</t>
  </si>
  <si>
    <t>131201101</t>
  </si>
  <si>
    <t>Hloubení nezapažených jam a zářezů s urovnáním dna do předepsaného profilu a spádu v hornině tř. 3 do 100 m3</t>
  </si>
  <si>
    <t>1972120343</t>
  </si>
  <si>
    <t>JÁMA*0,4</t>
  </si>
  <si>
    <t>9</t>
  </si>
  <si>
    <t>131201109</t>
  </si>
  <si>
    <t>Hloubení nezapažených jam a zářezů s urovnáním dna do předepsaného profilu a spádu Příplatek k cenám za lepivost horniny tř. 3</t>
  </si>
  <si>
    <t>1559572766</t>
  </si>
  <si>
    <t>JÁMA*0,4*0,3</t>
  </si>
  <si>
    <t>10</t>
  </si>
  <si>
    <t>131201191</t>
  </si>
  <si>
    <t>Hloubení nezapažených jam a zářezů Příplatek k cenám za hloubení jam v tekoucí vodě při lesnicko-technických melioracích (LTM) pro jakékoliv množství vykopávky v hornině tř. 3</t>
  </si>
  <si>
    <t>1833126956</t>
  </si>
  <si>
    <t>11</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</si>
  <si>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</si>
  <si>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</si>
  <si>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-1072931252</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</si>
  <si>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</si>
  <si>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"úsek km 0,828-1,702 - viz hm. tabuka" 313</t>
  </si>
  <si>
    <t>DOSYP</t>
  </si>
  <si>
    <t>12</t>
  </si>
  <si>
    <t>174101101</t>
  </si>
  <si>
    <t>Zásyp sypaninou z jakékoliv horniny s uložením výkopku ve vrstvách se zhutněním jam, šachet, rýh nebo kolem objektů v těchto vykopávkách</t>
  </si>
  <si>
    <t>128054412</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</si>
  <si>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</si>
  <si>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"km 0,828" 50-BETON-ROVN_1</t>
  </si>
  <si>
    <t>13</t>
  </si>
  <si>
    <t>181451121</t>
  </si>
  <si>
    <t>Založení trávníku na půdě předem připravené plochy přes 1000 m2 výsevem včetně utažení lučního v rovině nebo na svahu do 1:5</t>
  </si>
  <si>
    <t>m2</t>
  </si>
  <si>
    <t>950209171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</si>
  <si>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</si>
  <si>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UROVNANI + UROVNANI_2</t>
  </si>
  <si>
    <t>14</t>
  </si>
  <si>
    <t>M</t>
  </si>
  <si>
    <t>00572472</t>
  </si>
  <si>
    <t>osivo směs travní krajinná-rovinná</t>
  </si>
  <si>
    <t>kg</t>
  </si>
  <si>
    <t>-1408712318</t>
  </si>
  <si>
    <t>5271,5*0,025 'Přepočtené koeficientem množství</t>
  </si>
  <si>
    <t>181451123</t>
  </si>
  <si>
    <t>Založení trávníku na půdě předem připravené plochy přes 1000 m2 výsevem včetně utažení lučního na svahu přes 1:2 do 1:1</t>
  </si>
  <si>
    <t>-1725459612</t>
  </si>
  <si>
    <t>SVAH_ZA+SVAH_N</t>
  </si>
  <si>
    <t>00572474</t>
  </si>
  <si>
    <t>osivo směs travní krajinná-svahová</t>
  </si>
  <si>
    <t>1422437476</t>
  </si>
  <si>
    <t>5239*0,025 'Přepočtené koeficientem množství</t>
  </si>
  <si>
    <t>17</t>
  </si>
  <si>
    <t>181951101</t>
  </si>
  <si>
    <t>Úprava pláně vyrovnáním výškových rozdílů v hornině tř. 1 až 4 bez zhutnění</t>
  </si>
  <si>
    <t>-1263722700</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</si>
  <si>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</si>
  <si>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"okolí koryta"</t>
  </si>
  <si>
    <t>"km 0,770-0,860 - šířka 5 m" 90*5</t>
  </si>
  <si>
    <t>"km 0,890-1,680 - šířka 5 m" 790*5</t>
  </si>
  <si>
    <t>18</t>
  </si>
  <si>
    <t>181951102</t>
  </si>
  <si>
    <t>Úprava pláně vyrovnáním výškových rozdílů v hornině tř. 1 až 4 se zhutněním</t>
  </si>
  <si>
    <t>-628608963</t>
  </si>
  <si>
    <t>"úsek km 0,828-1,702 - viz hm. tabuka + 50% na urovnání okolí" 581*1,5</t>
  </si>
  <si>
    <t>19</t>
  </si>
  <si>
    <t>182101101</t>
  </si>
  <si>
    <t>Svahování trvalých svahů do projektovaných profilů s potřebným přemístěním výkopku při svahování v zářezech v hornině tř. 1 až 4</t>
  </si>
  <si>
    <t>2077965497</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</si>
  <si>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vodotečí._x000d_
2. Ceny nelze použít pro urovnání stěn příkopů při čištění; toto urovnání se oceňuje cenami souboru cen 938 90-2 . čištění příkopů komunikací v suchu nebo ve vodě A02 Zemní práce pro objekty oborů 821 až 828._x000d_
3. Úprava ploch vodorovných nebo ve sklonu do 1 : 5 s výjimkou ustanovení v poznámce č. 1 se oceňuje cenami souboru cen 181 *0-11 Úprava pláně vyrovnáním výškových rozdílů._x000d_
</t>
  </si>
  <si>
    <t>"úsek km 0,828-1,702 - viz hm. tabuka" 4173</t>
  </si>
  <si>
    <t>Mezisoučet</t>
  </si>
  <si>
    <t>"urovnání pod dlažbou" DL_MEL</t>
  </si>
  <si>
    <t>20</t>
  </si>
  <si>
    <t>182201101</t>
  </si>
  <si>
    <t>Svahování trvalých svahů do projektovaných profilů s potřebným přemístěním výkopku při svahování násypů v jakékoliv hornině</t>
  </si>
  <si>
    <t>-1501229122</t>
  </si>
  <si>
    <t>"úsek km 0,828-1,702 - viz hm. tabuka" 1066</t>
  </si>
  <si>
    <t>R05</t>
  </si>
  <si>
    <t xml:space="preserve">Likvidace přebytků sedimentu v souladu se zk. O odpadech č 185/2001 Sb. v platném znění. Součástí položky je doprava, potřebná manipulace se sedimentem a poplatky za uložení sedimentu na skládku. </t>
  </si>
  <si>
    <t>t</t>
  </si>
  <si>
    <t>591745845</t>
  </si>
  <si>
    <t>P</t>
  </si>
  <si>
    <t>Poznámka k položce:_x000d_
- odvoz sedimentu na skládku včetně poplatku za skládku_x000d_
- včetně veškeré potřebné manipulace se sedimentem_x000d_
- předpokládá se odvoz na skládku ve vzdálenosti do cca 30 km (předpoklad uložení např. na skládce v Brně-Černovicích)_x000d_
- předpoklad zvodnění části sedimentu - odvoz zvodnělého řídkého sedimentu takovým způsobem, aby nedocházelo ke znečišťování komunikací, např. ve velkoobjemových kontejnerech, nebo odvodnění sedimentu uložením v prostoru staveniště nebo na mezideponiu zajištěném zhotovitelem</t>
  </si>
  <si>
    <t>-ZÁSYP</t>
  </si>
  <si>
    <t>"přepočet na hmotnost" ODVOZ*2</t>
  </si>
  <si>
    <t>22</t>
  </si>
  <si>
    <t>R12</t>
  </si>
  <si>
    <t>Odstranění pařezů včetně likvidace</t>
  </si>
  <si>
    <t>kpl</t>
  </si>
  <si>
    <t>2130435805</t>
  </si>
  <si>
    <t>Poznámka k položce:_x000d_
- odstranění pařezů včetně manipulace s nimi a jejich likvidace v souladu s platnými právními předpisy (např.štěpkováním nebo spálením, odvoz na skládku včetně poplatku za skládku) _x000d_
_x000d_
počet pařezů (mnoho pařezů je po mnohokmenech):_x000d_
do DN 300 - 35 ks _x000d_
do DN 500 - 26 ks _x000d_
do DN 700 - 23 ks _x000d_
do DN 900 - 6 ks _x000d_
do DN 2000 - 1 ks _x000d_
výměra křoví: 312 m2</t>
  </si>
  <si>
    <t>23</t>
  </si>
  <si>
    <t>R13</t>
  </si>
  <si>
    <t>Likvidace posekaného rákosu a travin</t>
  </si>
  <si>
    <t>-1019056844</t>
  </si>
  <si>
    <t xml:space="preserve">Poznámka k položce:_x000d_
- likvidace posečených rákosů a travin spálením (podle místních podmínek), případně odvoz na skládku včetně poplatku za skládku (v souladu s platnými právními předpisy) _x000d_
_x000d_
</t>
  </si>
  <si>
    <t>Zakládání</t>
  </si>
  <si>
    <t>24</t>
  </si>
  <si>
    <t>274315222</t>
  </si>
  <si>
    <t>Základové konstrukce z betonu pasy prostého bez zvýšených nároků na prostředí tř. C 8/10</t>
  </si>
  <si>
    <t>-1109775047</t>
  </si>
  <si>
    <t xml:space="preserve">Poznámka k souboru cen:_x000d_
1. Ceny lze použít i pro beton pod dlažbou dna vývaru._x000d_
2. Pro výpočet přesunu hmot se u položek -5122 až -5124 pro konstrukce z betonu prokládaného kamenem celková hmotnost položky sníží o hmotnost betonu, příp. i kamene, pokud jsou dodávány přímo na místo zabudování nebo do prostoru technologické manipulace._x000d_
</t>
  </si>
  <si>
    <t>"km 0,828 - pás" 6,76*1,1</t>
  </si>
  <si>
    <t>"km 0,828 - LB" 1*1,1</t>
  </si>
  <si>
    <t>Svislé a kompletní konstrukce</t>
  </si>
  <si>
    <t>25</t>
  </si>
  <si>
    <t>321321116</t>
  </si>
  <si>
    <t>Konstrukce z betonu vodních staveb přehrad, jezů a plavebních komor, spodní stavby vodních elektráren, jader přehrad, odběrných věží a výpustných zařízení, opěrných zdí, šachet, šachtic a ostatních konstrukcí železového pro prostředí s mrazovými cykly tř. C 30/37</t>
  </si>
  <si>
    <t>1571958336</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</si>
  <si>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Objem se stanoví v m3 betonové konstrukce; objem dutin jednotlivě do 0,20 m3 se od celkového objemu neodečítá._x000d_
</t>
  </si>
  <si>
    <t>"km 0,828 - pás" (2*(2,2*1)+2*((2,2+0,8)/2*1,68)+0,6*0,8)*0,5</t>
  </si>
  <si>
    <t>"km 0,828 - LB" 1*0,8*0,5</t>
  </si>
  <si>
    <t>26</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</si>
  <si>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</si>
  <si>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</si>
  <si>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967303024</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</si>
  <si>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</si>
  <si>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"km 0,828 - pás" (2*(2,2*1)+2*((2,2+0,8)/2*1,68)+0,6*0,8)*2+(2,2*0,5)*2+(2,2*0,5)*2</t>
  </si>
  <si>
    <t>"km 0,828 - LB" 1*0,8*2+0,8*0,5</t>
  </si>
  <si>
    <t>27</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</si>
  <si>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</si>
  <si>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</si>
  <si>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1220600139</t>
  </si>
  <si>
    <t>28</t>
  </si>
  <si>
    <t>321368211</t>
  </si>
  <si>
    <t>Výztuž železobetonových konstrukcí vodních staveb přehrad, jezů a plavebních komor, spodní stavby vodních elektráren, jader přehrad, odběrných věží a výpustných zařízení, opěrných zdí, šachet, šachtic a ostatních konstrukcí jednotlivé pruty svařované sítě z ocelových tažených drátů jakéhokoliv druhu oceli jakéhokoliv průměru a roztečí</t>
  </si>
  <si>
    <t>-322674416</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</si>
  <si>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</si>
  <si>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"prostřih a překrytí - 15%"</t>
  </si>
  <si>
    <t>"km 0,828 - pás" ((9,2*2)+((7+6)*0,4))*0,0079*1,15</t>
  </si>
  <si>
    <t>"km 0,828 - LB" 1*(0,4*2+0,7*2)*0,0079*1,15</t>
  </si>
  <si>
    <t>Vodorovné konstrukce</t>
  </si>
  <si>
    <t>29</t>
  </si>
  <si>
    <t>451311531</t>
  </si>
  <si>
    <t>Podklad z prostého betonu pod dlažbu pro prostředí s mrazovými cykly, ve vrstvě tl. přes 150 do 200 mm</t>
  </si>
  <si>
    <t>-1103870735</t>
  </si>
  <si>
    <t xml:space="preserve">Poznámka k souboru cen:_x000d_
1. Ceny lze použít i pro podklady z prostého betonu pod schody a pod prefabrikované konstrukce._x000d_
2. Ceny neplatí pro:_x000d_
a) těsnící nebo opevňovací betonovou vrstvu; tato se oceňuje cenami souboru cen 457 31- . . Těsnicí vrstva z betonu odolného proti agresivnímu prostředí_x000d_
b) podklad z prostého betonu pod dlažbu dna vývaru; tento se oceňuje cenami souboru cen 321 31-11 Konstrukce z prostého betonu._x000d_
3. V cenách nejsou započteny náklady na úpravu a těsnění dilatačních spár; tyto se oceňují cenami souboru cen 931 . . - . . Úprava dilatační spáry konstrukcí z prostého nebo železového betonu._x000d_
4. Plocha se stanoví v m2 dlažby, pod níž je podklad určen._x000d_
</t>
  </si>
  <si>
    <t>30</t>
  </si>
  <si>
    <t>451571111</t>
  </si>
  <si>
    <t>Lože pod dlažby ze štěrkopísků, tl. vrstvy do 100 mm</t>
  </si>
  <si>
    <t>-974624263</t>
  </si>
  <si>
    <t xml:space="preserve">Poznámka k souboru cen:_x000d_
1. Ceny lze použít i pro zřízení podkladního lože pod patky a konstrukce z prefabrikátů._x000d_
2. V cenách jsou započteny i náklady na urovnání líce vrstvy._x000d_
3. Plocha se stanoví v m2 dlažby, pod kterou je lože určeno._x000d_
</t>
  </si>
  <si>
    <t>31</t>
  </si>
  <si>
    <t>451571112</t>
  </si>
  <si>
    <t>Lože pod dlažby ze štěrkopísků, tl. vrstvy přes 100 do 150 mm</t>
  </si>
  <si>
    <t>1913190768</t>
  </si>
  <si>
    <t>(ROVN_1+ROVN_2)/0,4</t>
  </si>
  <si>
    <t>32</t>
  </si>
  <si>
    <t>463211142</t>
  </si>
  <si>
    <t>Rovnanina z lomového kamene neupraveného pro podélné i příčné objekty objemu do 3 m3 z kamene tříděného, s urovnáním líce a vyklínováním spár úlomky kamene hmotnost jednotlivých kamenů přes 80 do 200 kg</t>
  </si>
  <si>
    <t>1955392379</t>
  </si>
  <si>
    <t xml:space="preserve">Poznámka k souboru cen:_x000d_
1. V cenách -1144, -1145, -1146, -1154, -1155, -1156 a - 1157 jsou započteny i náklady na uložení klestu a na vykopávku hlíny a její přemístění ze vzdálenosti do 20 m._x000d_
</t>
  </si>
  <si>
    <t>"km 0,828 - LB" 2,2*(0+1)/2*0,4</t>
  </si>
  <si>
    <t>"km 0,828 - DNO" 2*0,8*0,4</t>
  </si>
  <si>
    <t>"km 0,828 - PB" 2,2*(2+1)/2*0,4</t>
  </si>
  <si>
    <t>33</t>
  </si>
  <si>
    <t>463211152</t>
  </si>
  <si>
    <t>Rovnanina z lomového kamene neupraveného pro podélné i příčné objekty objemu přes 3 m3 z kamene tříděného, s urovnáním líce a vyklínováním spár úlomky kamene hmotnost jednotlivých kamenů přes 80 do 200 kg</t>
  </si>
  <si>
    <t>1648226779</t>
  </si>
  <si>
    <t>"km 1,450" (2,2+0,6+2,2)*6*0,4</t>
  </si>
  <si>
    <t>"km 1,541" (2,2+0,6+2,2)*2*0,4</t>
  </si>
  <si>
    <t>34</t>
  </si>
  <si>
    <t>465513327</t>
  </si>
  <si>
    <t>Dlažba z lomového kamene lomařsky upraveného na cementovou maltu, s vyspárováním cementovou maltou, tl. kamene 300 mm</t>
  </si>
  <si>
    <t>1246825249</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</si>
  <si>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 . - . . Lože z kameniva._x000d_
3. Plocha se stanoví v m2 rozvinuté lícní plochy dlažby._x000d_
</t>
  </si>
  <si>
    <t>"km 0,828 - LB"2,2*1</t>
  </si>
  <si>
    <t>35</t>
  </si>
  <si>
    <t>465921112</t>
  </si>
  <si>
    <t>Kladení dlažby z betonových desek a tvárnic na sucho hmotnosti jednotlivých desek nebo tvárnic do 90 kg s vyplněním spár těženým kamenivem, drnem nebo ornicí s osetím, tl. desek do 100 mm</t>
  </si>
  <si>
    <t>502834561</t>
  </si>
  <si>
    <t xml:space="preserve">Poznámka k souboru cen:_x000d_
1. Ceny neplatí pro dlažby o sklonu přes 1:1; tyto se oceňují cenami souboru cen 320 10-11 Osazení prefabrikátů._x000d_
2. V cenách nejsou započteny náklady na:_x000d_
a) podkladní betonové lože; toto se oceňuje cenami souboru cen 451 31-51 Podkladní výplňové vrstvy z betonu prostého,,_x000d_
b) lože z kameniva; toto se oceňuje cenami souboru cen 451 . . - . . Lože z kameniva,_x000d_
c) vyplnění otvorů (mimo spár) polovegetačních tvárnic kamenivem; toto se oceňuje cenami souboru cen 469 57-11 Vyplnění otvorů tvárnic nebo panelů,_x000d_
d) dodávku desek a tvárnic; tyto náklady se oceňují ve specifikaci. Ztratné lze dohodnout ve výši 3 %._x000d_
3. Plocha se stanoví v m2 rozvinuté lícní plochy dlažby._x000d_
</t>
  </si>
  <si>
    <t>36</t>
  </si>
  <si>
    <t>R06</t>
  </si>
  <si>
    <t>deska betonová meliorační 500x500x100mm</t>
  </si>
  <si>
    <t>m</t>
  </si>
  <si>
    <t>573687524</t>
  </si>
  <si>
    <t>Úpravy povrchů, podlahy a osazování výplní</t>
  </si>
  <si>
    <t>37</t>
  </si>
  <si>
    <t>R57</t>
  </si>
  <si>
    <t>Očištění ploch vodou - dlažba z melioračních tvárnic</t>
  </si>
  <si>
    <t>1466601337</t>
  </si>
  <si>
    <t xml:space="preserve">Poznámka k položce:_x000d_
výchozí položka 155282212_x000d_
Kompletní očištění povrchu a spár dlažby z melioračních tvárnic ručně nástroji a tlakovou vodou _x000d_
_x000d_
</t>
  </si>
  <si>
    <t>"úsek km 0,618-0,828 - břehy"817</t>
  </si>
  <si>
    <t>"úsek km 0,618-0,828 - dno" 302</t>
  </si>
  <si>
    <t>Ostatní konstrukce a práce, bourání</t>
  </si>
  <si>
    <t>38</t>
  </si>
  <si>
    <t>R15</t>
  </si>
  <si>
    <t>Zajištění převedení tekoucí vody včetně čerpání dle zvolené technologie po dobu nutnou pro výstavbu - v korytě potoka přes bet. pas</t>
  </si>
  <si>
    <t>-1823891284</t>
  </si>
  <si>
    <t xml:space="preserve">Poznámka k položce:_x000d_
- převedení vody potrubím nebo žlabem během výstavby bet. pasu, včetně potrubí DN 300 nebo žlabu_x000d_
- včetně podpůrné konstrukce (např. z dřevěných trámů, trubkové lešení  ...) s dostatečnou nosností _x000d_
- celková délka úseku je 10 m_x000d_
- čerpání průsaků do výšky až 10 m s průměrným přítokem do 1000 l/min;_x000d_
- pohotovostní čerpací soustavy dimenzovanou na požadovanou čerpací výšku a průtok;_x000d_
- včetně zbudování zemních hrázek ze zemin vhodných do hrázek (včetně zajištění materiálu) a dostatečně těsnících, jímkovaní, soustředění převáděné vody, rozebrání hrázek_x000d_
- vedení potrubí bude vrchem přes konstrukci pasu, vedením nesmí být narušen rostlý terén (pod konstrukcí nebo bokem konstrukce)</t>
  </si>
  <si>
    <t>39</t>
  </si>
  <si>
    <t>R16</t>
  </si>
  <si>
    <t>Prodloužení vyústění</t>
  </si>
  <si>
    <t>ks</t>
  </si>
  <si>
    <t>2147066575</t>
  </si>
  <si>
    <t>Poznámka k položce:_x000d_
- včetně materiálu (potrubí, těsnící materiál)_x000d_
- včetně práce (seříznutí stávajícího potrubí, napojení nového potrubí)</t>
  </si>
  <si>
    <t>"vyústění nad pasem v km 0,828 - LB" 1</t>
  </si>
  <si>
    <t>40</t>
  </si>
  <si>
    <t>R18</t>
  </si>
  <si>
    <t>Pročištění propustku</t>
  </si>
  <si>
    <t>-1294189096</t>
  </si>
  <si>
    <t>Poznámka k položce:_x000d_
- čištění ruční nebo tlakovou vodou_x000d_
- DN 800, zaplnění do 50%_x000d_
- včetně zajištění vody pro čištění tlakovou vodou_x000d_
- včetně manipulace se sedimentem</t>
  </si>
  <si>
    <t>"propustek silniční - km 1,702" 8</t>
  </si>
  <si>
    <t>96</t>
  </si>
  <si>
    <t>Bourání konstrukcí</t>
  </si>
  <si>
    <t>41</t>
  </si>
  <si>
    <t>R25</t>
  </si>
  <si>
    <t>Bourání konstrukcí z betonu dle zvolené technologie. Součástí položky je kompletní manipulace se sutí až po naložení na dopravní prostředek</t>
  </si>
  <si>
    <t>-1996610132</t>
  </si>
  <si>
    <t>Poznámka k položce:_x000d_
- hmotnost 2,65 t/m3</t>
  </si>
  <si>
    <t>"km 0,828 - pás" BETON</t>
  </si>
  <si>
    <t>"km 0,828 - vyústění - plocha 2,2 m2" 2,2*0,3</t>
  </si>
  <si>
    <t>997</t>
  </si>
  <si>
    <t>Přesun sutě</t>
  </si>
  <si>
    <t>42</t>
  </si>
  <si>
    <t>R17</t>
  </si>
  <si>
    <t>Likvidace vybouraných hmot a suti v souladu se zk. O odpadech č 185/2001 Sb. v platném znění. Součástí položky jsou přesuny, doprava a potřebná manipulace se sutí včetně případných poplatků za uložení na skládku.</t>
  </si>
  <si>
    <t>-829171218</t>
  </si>
  <si>
    <t>Poznámka k položce:_x000d_
- odvoz suti na skládku včetně poplatku za skládku_x000d_
- předpokládá se odvoz na skládku ve vzdálenosti do cca 5 km</t>
  </si>
  <si>
    <t>998</t>
  </si>
  <si>
    <t>Přesun hmot</t>
  </si>
  <si>
    <t>43</t>
  </si>
  <si>
    <t>998312011</t>
  </si>
  <si>
    <t>Přesun hmot pro sanace území, hrazení a úpravy bystřin jakéhokoliv rozsahu pro dopravní vzdálenost 50 m</t>
  </si>
  <si>
    <t>-2028255531</t>
  </si>
  <si>
    <t xml:space="preserve">Poznámka k souboru cen:_x000d_
1. Ceny jsou určeny pro opevnění svahu nebo dna._x000d_
2. Ceny neplatí pro břehové a ochranné porosty, tento přesun se oceňuje cenou 998 31-5011 Břehové a ochranné porosty._x000d_
</t>
  </si>
  <si>
    <t>VRN</t>
  </si>
  <si>
    <t>Vedlejší rozpočtové náklady</t>
  </si>
  <si>
    <t>44</t>
  </si>
  <si>
    <t>R101-VRN</t>
  </si>
  <si>
    <t xml:space="preserve">Projednání užívání komunikací včetně zajištění dopravního značení </t>
  </si>
  <si>
    <t>512</t>
  </si>
  <si>
    <t>-1274474883</t>
  </si>
  <si>
    <t>Poznámka k položce:_x000d_
Projednání užívání komunikací a veřejných ploch včetně zajištění dopravního značení a to v rozsahu nezbytném pro řádné a bezpečné provádění stavby.</t>
  </si>
  <si>
    <t>45</t>
  </si>
  <si>
    <t>R102-VRN</t>
  </si>
  <si>
    <t>Vyhotovení povodňového plánu včetně projednání</t>
  </si>
  <si>
    <t>502609053</t>
  </si>
  <si>
    <t>R103-VRN</t>
  </si>
  <si>
    <t>Inženýrské sítě</t>
  </si>
  <si>
    <t>1234810255</t>
  </si>
  <si>
    <t xml:space="preserve">Poznámka k položce:_x000d_
Zajištění všech nezbytných opatření, jimiž bude předejito porušení jakékoliv inženýrské sítě během výstavby, aktualizaci vyjádření k existenci sítí, jejich vytýčení, označení a ochrana stávajících inženýrských sítí a zařízení v obvodu staveniště. Doklady o vytýčení, včetně zaměření, budou před zahájením stavebních prací předány objednateli v tištěné, příp. digitální formě. Dále respektování ochranných pásem inženýrských sítí dle příslušných norem a vyhlášek a údajů jejich majetkových správců; provedení potřebných přeložek podzemních a nadzemních sítí, jejich ochranu a zajištění; potřebného vypínání vzdušných el. vedení při práci pod nimi, zajištění výluk a náhradního zásobování, související s realizací a propojením inženýrských sítí, úhrada poplatků za připojení elektrického vedení na základní síť apod.   _x000d_
_x000d_
Obsahem položky je zejména:_x000d_
Křížení plynovodu v km 1,450 - vytýčení, ověření hloubky, ruční výkopy, zpevnění přejezdu na přístupu silničními panely_x000d_
Křížení vedení VVN a VN - vyznačení ochranných pásem a přijetí potřebných opatření_x000d_
Kanalizace - ochrana šachet</t>
  </si>
  <si>
    <t>47</t>
  </si>
  <si>
    <t>R104-VRN</t>
  </si>
  <si>
    <t>Vyhotovení havarijního plánu včetně projednání</t>
  </si>
  <si>
    <t>-666474466</t>
  </si>
  <si>
    <t>48</t>
  </si>
  <si>
    <t>R105-VRN</t>
  </si>
  <si>
    <t xml:space="preserve">Zařízení staveniště včetně všech nákladů spojených s jeho zřízením, provozem, zabezpečením a likvidací </t>
  </si>
  <si>
    <t>-223018693</t>
  </si>
  <si>
    <t xml:space="preserve">Poznámka k položce:_x000d_
Položka obsahuje: _x000d_
zařízení staveniště včetně všech nákladů spojených s jeho zřízením, provozem a likvidací; zřízení a projednání potřebných ploch pro zařízení staveniště, skládky materiálu, mezideponie, včetně úhrady poplatků a úpravy povrchu po likvidaci staveniště.   </t>
  </si>
  <si>
    <t>50</t>
  </si>
  <si>
    <t>R107-VRN</t>
  </si>
  <si>
    <t>Průběžné denní čištění a údržba dotčených komunikací v průběhu stavby</t>
  </si>
  <si>
    <t>-1097413038</t>
  </si>
  <si>
    <t>51</t>
  </si>
  <si>
    <t>R108-VRN</t>
  </si>
  <si>
    <t>Geodetické zaměření před a po dokončení stavby</t>
  </si>
  <si>
    <t>581684336</t>
  </si>
  <si>
    <t>52</t>
  </si>
  <si>
    <t>R109-VRN</t>
  </si>
  <si>
    <t>Provedení opatření vyplývajících z plánu BOZP, havarijního a povodňového plánu</t>
  </si>
  <si>
    <t>-128054125</t>
  </si>
  <si>
    <t>Poznámka k položce:_x000d_
- včetně instalace norné stěny v korytě toku a její údržba po celou dobu provádění stavby, po skončení stavebních prací v korytě toku odstranění norné stěny</t>
  </si>
  <si>
    <t>53</t>
  </si>
  <si>
    <t>R110-VRN</t>
  </si>
  <si>
    <t xml:space="preserve">Protokolární předání stavbou dotčených pozemků a komunikací včetně uvedení do původního stavu, zpět jejich vlastníkům. </t>
  </si>
  <si>
    <t>-1540704768</t>
  </si>
  <si>
    <t>54</t>
  </si>
  <si>
    <t>R111-VRN</t>
  </si>
  <si>
    <t>Zpracování a předání dokumentace skutečného provedení stavby objednateli. Pořízení fotodokumentace stavby</t>
  </si>
  <si>
    <t>-1383849723</t>
  </si>
  <si>
    <t xml:space="preserve">Poznámka k položce:_x000d_
Zpracování a předání dokumentace skutečného provedení stavby  objednateli (3 paré + 1 v elektronické formě)  Pořízení fotodokumentace z celého průběhu stavby včetně stavebních a konstrukčních detailů v rozlišení a kvalitě pro tisk. Položka neobsahuje geodetické zaměření.</t>
  </si>
  <si>
    <t>55</t>
  </si>
  <si>
    <t>R112-VRN</t>
  </si>
  <si>
    <t>Opatření pro zajištění ochrany živočichů - sběr a průběžný monitoring</t>
  </si>
  <si>
    <t>1405428069</t>
  </si>
  <si>
    <t xml:space="preserve">Poznámka k položce:_x000d_
- zajištění sběru živočichů a slovení rybí obsádky včetně přenosu před zahájením prací_x000d_
- každodenní monitoring a případný přenos_x000d_
- podle požadavků MěÚ OŽP_x000d_
</t>
  </si>
  <si>
    <t>56</t>
  </si>
  <si>
    <t>R113-VRN</t>
  </si>
  <si>
    <t>Zřízení přístupů do koryta</t>
  </si>
  <si>
    <t>1176992466</t>
  </si>
  <si>
    <t xml:space="preserve">Poznámka k položce:_x000d_
- zřízení přístupů z místních komunikací, podél koryta a přes koryto_x000d_
</t>
  </si>
  <si>
    <t>57</t>
  </si>
  <si>
    <t>R114-VRN</t>
  </si>
  <si>
    <t>Pasportizace včetně fotodokumentace</t>
  </si>
  <si>
    <t>-88481852</t>
  </si>
  <si>
    <t>58</t>
  </si>
  <si>
    <t>R116-VRN</t>
  </si>
  <si>
    <t>Zajištění archeologického dohledu během stavby</t>
  </si>
  <si>
    <t>324153656</t>
  </si>
  <si>
    <t>313</t>
  </si>
  <si>
    <t>VÝKOP</t>
  </si>
  <si>
    <t>1799</t>
  </si>
  <si>
    <t>SEDIM</t>
  </si>
  <si>
    <t>119</t>
  </si>
  <si>
    <t>17118-14XT-DM-2 - Náhradní výsadba</t>
  </si>
  <si>
    <t>SVAH_Z</t>
  </si>
  <si>
    <t>1630,3</t>
  </si>
  <si>
    <t>STROM</t>
  </si>
  <si>
    <t>VODA1</t>
  </si>
  <si>
    <t>2,5</t>
  </si>
  <si>
    <t>VODA3</t>
  </si>
  <si>
    <t>OST - Ostatní</t>
  </si>
  <si>
    <t xml:space="preserve">    O02 - Péče po dobu výstavby</t>
  </si>
  <si>
    <t>183101214</t>
  </si>
  <si>
    <t>Hloubení jamek pro vysazování rostlin v zemině tř.1 až 4 s výměnou půdy z 50% v rovině nebo na svahu do 1:5, objemu přes 0,05 do 0,125 m3</t>
  </si>
  <si>
    <t>kus</t>
  </si>
  <si>
    <t>-1182738320</t>
  </si>
  <si>
    <t xml:space="preserve">Poznámka k souboru cen:_x000d_
1. V cenách jsou započteny i náklady na případné naložení přebytečných výkopků na dopravní prostředek, odvoz na vzdálenost do 20 km a složení výkopků._x000d_
2. V cenách nejsou započteny náklady na:_x000d_
a) uložení odpadu na skládku,_x000d_
b) substrát, tyto náklady se oceňují ve specifikaci._x000d_
3. V cenách o sklonu svahu přes 1:1 jsou uvažovány podmínky pro svahy běžně schůdné; bez použití lezeckých technik. V případě použití lezeckých technik se tyto náklady oceňují individuálně._x000d_
</t>
  </si>
  <si>
    <t>"stromy" 50</t>
  </si>
  <si>
    <t>103715000</t>
  </si>
  <si>
    <t>substrát pro trávníky VL</t>
  </si>
  <si>
    <t>-1269315940</t>
  </si>
  <si>
    <t>50*0,0625 'Přepočtené koeficientem množství</t>
  </si>
  <si>
    <t>184102113</t>
  </si>
  <si>
    <t>Výsadba dřeviny s balem do předem vyhloubené jamky se zalitím v rovině nebo na svahu do 1:5, při průměru balu přes 300 do 400 mm</t>
  </si>
  <si>
    <t>-30268104</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</si>
  <si>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</si>
  <si>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R001</t>
  </si>
  <si>
    <t>Prunus padus - Střemcha obecná, ok 10+, zemní bal</t>
  </si>
  <si>
    <t>269149604</t>
  </si>
  <si>
    <t>R002</t>
  </si>
  <si>
    <t>Crataegus laevigata - Hloh obecný - kontejner, 100-150 cm</t>
  </si>
  <si>
    <t>-1533601214</t>
  </si>
  <si>
    <t>R003</t>
  </si>
  <si>
    <t>Sorbus aucuparia - Jeřáb ptačí, ok 10+, zemní bal</t>
  </si>
  <si>
    <t>-593943988</t>
  </si>
  <si>
    <t>R004</t>
  </si>
  <si>
    <t>Salix viminalis - Vrba košíkářská - kontejner vel. 60-100 cm</t>
  </si>
  <si>
    <t>-511557191</t>
  </si>
  <si>
    <t>R005</t>
  </si>
  <si>
    <t>Prunus avium - Třešeň ptačí, ok 10+, zemní bal</t>
  </si>
  <si>
    <t>-1838775102</t>
  </si>
  <si>
    <t>184215132</t>
  </si>
  <si>
    <t>Ukotvení dřeviny kůly třemi kůly, délky přes 1 do 2 m</t>
  </si>
  <si>
    <t>1125535858</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</si>
  <si>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</si>
  <si>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605912530</t>
  </si>
  <si>
    <t>kůl vyvazovací dřevěný impregnovaný D 8cm dl 2m</t>
  </si>
  <si>
    <t>588265135</t>
  </si>
  <si>
    <t>50*3 'Přepočtené koeficientem množství</t>
  </si>
  <si>
    <t>R006</t>
  </si>
  <si>
    <t>příčka z půlené frézované kulatiny, průměr 60 mm, délka 50 cm</t>
  </si>
  <si>
    <t>-1605261175</t>
  </si>
  <si>
    <t>R007</t>
  </si>
  <si>
    <t>vyvazovací páska šíře 40 mm, délka 70 cm/1 úvazek, 3 úvazky/strom</t>
  </si>
  <si>
    <t>1220420920</t>
  </si>
  <si>
    <t>184215412</t>
  </si>
  <si>
    <t>Zhotovení závlahové mísy u solitérních dřevin v rovině nebo na svahu do 1:5, o průměru mísy přes 0,5 do 1 m</t>
  </si>
  <si>
    <t>-999229795</t>
  </si>
  <si>
    <t xml:space="preserve">Poznámka k souboru cen:_x000d_
1. V cenách jsou započteny i náklady na případné naložení vzniklého odpadu na dopravní prostředek, odvoz na vzdálenost do 20 km a složení odpadu._x000d_
2. V cenách nejsou započteny náklady na materiál pro zhotovení závlahové mísy, tento se oceňuje ve specifikaci._x000d_
3. V cenách o sklonu svahu přes 1:1 jsou uvažovány podmínky pro svahy běžně schůdné; bez použití lezeckých technik. V případě použití lezeckých technik se tyto náklady oceňují individuálně._x000d_
</t>
  </si>
  <si>
    <t>184501131</t>
  </si>
  <si>
    <t>Zhotovení obalu kmene a spodních částí větví stromu z juty ve dvou vrstvách v rovině nebo na svahu do 1:5</t>
  </si>
  <si>
    <t>1220845574</t>
  </si>
  <si>
    <t xml:space="preserve">Poznámka k souboru cen:_x000d_
1. V cenách jsou započteny náklady na 50 % překrytí jutou._x000d_
</t>
  </si>
  <si>
    <t>(STROM)*(0,2*1,8)</t>
  </si>
  <si>
    <t>184801121</t>
  </si>
  <si>
    <t>Ošetření vysazených dřevin solitérních v rovině nebo na svahu do 1:5</t>
  </si>
  <si>
    <t>1289551925</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</si>
  <si>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složením._x000d_
2. Ceny jsou určeny pouze pro jednorázové ošetření._x000d_
3. V cenách nejsou započteny náklady na:_x000d_
a) zalití rostlin; zalití se oceňuje cenami části C02 souboru cen 185 80-43 Zalití rostlin vodou,_x000d_
b) chemické odplevelení; tyto práce se oceňují cenami části A02 souboru cen 184 80-26 Chemické odplevelení po založení kultury,_x000d_
c) hnojení; tyto práce se oceňují cenami části A02 souboru cen 184 85-11 Hnojení roztokem hnojiva nebo 185 80-21 Hnojení,_x000d_
d) řez; tyto práce se oceňují cenami části C02 souboru cen 184 80-61 Řez stromů nebo keřů._x000d_
4. V cenách o sklonu svahu přes 1:1 jsou uvažovány podmínky pro svahy běžně schůdné; bez použití lezeckých technik. V případě použití lezeckých technik se tyto náklady oceňují individuálně._x000d_
</t>
  </si>
  <si>
    <t>184813121</t>
  </si>
  <si>
    <t>Ochrana dřevin před okusem zvěří mechanicky v rovině nebo ve svahu do 1:5, pletivem, výšky do 2 m</t>
  </si>
  <si>
    <t>940563988</t>
  </si>
  <si>
    <t xml:space="preserve">Poznámka k souboru cen:_x000d_
1. V ceně -3121 jsou započteny i náklady na spojení konců drátů po celé výšce pletiva a donesení připravených dílů pletiva k vybraným stromům na vzdálenost do 50 m._x000d_
2. V cenách prací -3131 až -3134 se provádí:_x000d_
a) sazenice listnaté - nátěr celého vrcholového výhonu s terminálním pupenem,_x000d_
b) sazenice jehličnaté - natírá se terminální pupen i s postraními větvemi horního přeslenu._x000d_
3. V ceně - 3121 je uvažována ochrana provedená pouze u kostry porostu, tj. 400 jedinců na hektar (spon 5 x 5 m)._x000d_
4. Kostra porostu je cílový počet stromů na 1 hektar plochy lesa._x000d_
5. V cenách o sklonu svahu přes 1:1 jsou uvažovány podmínky pro svahy běžně schůdné; bez použití lezeckých technik. V případě použití lezeckých technik se tyto náklady oceňují individuálně._x000d_
</t>
  </si>
  <si>
    <t>R008</t>
  </si>
  <si>
    <t>králičí pletivo pozink průměr drátu 0,7 mm, výška pletiva 1 m</t>
  </si>
  <si>
    <t>328410391</t>
  </si>
  <si>
    <t>50*2 'Přepočtené koeficientem množství</t>
  </si>
  <si>
    <t>184911431</t>
  </si>
  <si>
    <t>Mulčování vysazených rostlin mulčovací kůrou, tl. přes 100 do 150 mm v rovině nebo na svahu do 1:5</t>
  </si>
  <si>
    <t>-187471616</t>
  </si>
  <si>
    <t xml:space="preserve">Poznámka k souboru cen:_x000d_
1. V cenách jsou započteny i náklady na naložení odpadu na dopravní prostředek, odvoz do 20 km a složení odpadu._x000d_
2. V cenách nejsou započteny náklady na:_x000d_
a) stabilizaci mulče proti erozi a přísady proti vznícení mulče. Tyto práce se oceňují individuálně,_x000d_
b) mulčovací kůru, tato se oceňuje ve specifikaci,_x000d_
c) uložení odpadu na skládku._x000d_
3. Tloušťka mulčovací kůry se měří v nakypřeném stavu._x000d_
</t>
  </si>
  <si>
    <t>"0,8 m2/1 strom" STROM*0,8</t>
  </si>
  <si>
    <t>103911000</t>
  </si>
  <si>
    <t>kůra mulčovací VL</t>
  </si>
  <si>
    <t>949574667</t>
  </si>
  <si>
    <t>40*0,08 'Přepočtené koeficientem množství</t>
  </si>
  <si>
    <t>185804311</t>
  </si>
  <si>
    <t>Zalití rostlin vodou plochy záhonů jednotlivě do 20 m2</t>
  </si>
  <si>
    <t>-1935895275</t>
  </si>
  <si>
    <t>STROM*5*10/1000</t>
  </si>
  <si>
    <t>R20</t>
  </si>
  <si>
    <t>Dovoz vody pro zálivku rostlin</t>
  </si>
  <si>
    <t>-955510358</t>
  </si>
  <si>
    <t>998231311</t>
  </si>
  <si>
    <t>Přesun hmot pro sadovnické a krajinářské úpravy - strojně dopravní vzdálenost do 5000 m</t>
  </si>
  <si>
    <t>-2083273868</t>
  </si>
  <si>
    <t>OST</t>
  </si>
  <si>
    <t>Ostatní</t>
  </si>
  <si>
    <t>O02</t>
  </si>
  <si>
    <t>Péče po dobu výstavby</t>
  </si>
  <si>
    <t>-826029458</t>
  </si>
  <si>
    <t>"oprava - předpoklad cca 10%"STROM*0,1</t>
  </si>
  <si>
    <t>1940816841</t>
  </si>
  <si>
    <t>5*3 'Přepočtené koeficientem množství</t>
  </si>
  <si>
    <t>-98080184</t>
  </si>
  <si>
    <t>2090840370</t>
  </si>
  <si>
    <t>184852312</t>
  </si>
  <si>
    <t>Řez stromů prováděný lezeckou technikou výchovný alejové stromy, výšky přes 4 do 6 m</t>
  </si>
  <si>
    <t>-1506762005</t>
  </si>
  <si>
    <t xml:space="preserve">Poznámka k souboru cen:_x000d_
1. Plocha koruny se určí jako součin ideálního průměru stromu a jeho výšky. Ideální průměr stromu je součet nejkratší a nejdelší vzdálenosti svislého obrysu koruny od kmene._x000d_
2. Plocha koruny příplatku se určí z procentního podílu překážky k prostoru vymezenému okapovou linií stromu. Za překážky se považuje např. svah přes 1:2 nebo různé stavby a komunikace zasahující do okapové linie stromu._x000d_
3. Příplatek k ceně dle plochy koruny stromu se započítává za každých započatých 25 % překážky v půdorysném průmětu stromu vymezeném okapovou linií stromu. Celkový příplatek může činit maximálně čtyřnásobek uvedené ceny._x000d_
4. Za překážky jsou považovány objekty jako např. komunikace, svah 1:2, stavební objekty apod._x000d_
5. V cenách jsou započteny i náklady na rozřezání větví a jejich přemístění na hromady na vzdálenost do 20 m._x000d_
6. V cenách nejsou započteny náklady na skládku._x000d_
7. Mernou jednotkou kus se u řezu rozumí jeden strom._x000d_
</t>
  </si>
  <si>
    <t>"předpoklad cca 40%" 20</t>
  </si>
  <si>
    <t>184911111</t>
  </si>
  <si>
    <t>Znovuuvázání dřeviny jedním úvazkem ke stávajícímu kůlu</t>
  </si>
  <si>
    <t>-1986938543</t>
  </si>
  <si>
    <t xml:space="preserve">Poznámka k souboru cen:_x000d_
1. Každé další uvázání se oceňuje samostatně._x000d_
</t>
  </si>
  <si>
    <t>"oprava - předpoklad cca 20%" STROM*0,2</t>
  </si>
  <si>
    <t>-1617914910</t>
  </si>
  <si>
    <t>STROM*10*10/1000</t>
  </si>
  <si>
    <t>564295263</t>
  </si>
  <si>
    <t>1605</t>
  </si>
  <si>
    <t>17118-14XT-DM-3 - Odtěžení sedimentu</t>
  </si>
  <si>
    <t>-338596751</t>
  </si>
  <si>
    <t>"km 1,450 - křížení plynovodu - čištění koryta" 5*3,94</t>
  </si>
  <si>
    <t>124103102</t>
  </si>
  <si>
    <t>Vykopávky pro koryta vodotečí s přehozením výkopku na vzdálenost do 3 m nebo s naložením na dopravní prostředek v horninách tř. 1 a 2 přes 1 000 do 5 000 m3</t>
  </si>
  <si>
    <t>1548530566</t>
  </si>
  <si>
    <t>"úsek km 0,828-1,702 - viz hm. tabuka" 1799</t>
  </si>
  <si>
    <t>VÝKOP*0,6</t>
  </si>
  <si>
    <t>124103109</t>
  </si>
  <si>
    <t>Vykopávky pro koryta vodotečí Příplatek k cenám za vykopávky pro koryta vodotečí v tekoucí vodě při LTM v horninách tř. 1 a 2</t>
  </si>
  <si>
    <t>942368778</t>
  </si>
  <si>
    <t>124203102</t>
  </si>
  <si>
    <t>Vykopávky pro koryta vodotečí s přehozením výkopku na vzdálenost do 3 m nebo s naložením na dopravní prostředek v hornině tř. 3 přes 1 000 do 5 000 m3</t>
  </si>
  <si>
    <t>1710393809</t>
  </si>
  <si>
    <t>VÝKOP*0,4</t>
  </si>
  <si>
    <t>124203109</t>
  </si>
  <si>
    <t>Vykopávky pro koryta vodotečí s přehozením výkopku na vzdálenost do 3 m nebo s naložením na dopravní prostředek v hornině tř. 3 Příplatek k cenám za lepivost horniny tř. 3</t>
  </si>
  <si>
    <t>-58112365</t>
  </si>
  <si>
    <t>VÝKOP*0,4*0,3</t>
  </si>
  <si>
    <t>124203119</t>
  </si>
  <si>
    <t>Vykopávky pro koryta vodotečí Příplatek k cenám za vykopávky pro koryta vodotečí v tekoucí vodě při LTM v hornině tř. 3</t>
  </si>
  <si>
    <t>1238417705</t>
  </si>
  <si>
    <t>129103101</t>
  </si>
  <si>
    <t>Čištění otevřených koryt vodotečí s přehozením rozpojeného nánosu do 3 m nebo s naložením na dopravní prostředek při šířce původního dna do 5m a hloubce koryta do 2,5 m v horninách tř. 1 a 2</t>
  </si>
  <si>
    <t>-129410626</t>
  </si>
  <si>
    <t>"úsek km 0,618-0,828 - viz. hmotovka" 119</t>
  </si>
  <si>
    <t>SEDIM*0,6</t>
  </si>
  <si>
    <t>129203101</t>
  </si>
  <si>
    <t>Čištění otevřených koryt vodotečí s přehozením rozpojeného nánosu do 3 m nebo s naložením na dopravní prostředek při šířce původního dna do 5m a hloubce koryta do 2,5 m v hornině tř. 3</t>
  </si>
  <si>
    <t>1168557593</t>
  </si>
  <si>
    <t>SEDIM*0,4</t>
  </si>
  <si>
    <t>129203109</t>
  </si>
  <si>
    <t>Čištění otevřených koryt vodotečí Příplatek k cenám za lepivost horniny v hornině tř. 3</t>
  </si>
  <si>
    <t>-1048288940</t>
  </si>
  <si>
    <t>SEDIM*0,4*0,3</t>
  </si>
  <si>
    <t>R01</t>
  </si>
  <si>
    <t>Příplatek za ruční čištění koryt</t>
  </si>
  <si>
    <t>-1236250187</t>
  </si>
  <si>
    <t>1814603891</t>
  </si>
  <si>
    <t>-313 "(viz rozpočet oprava koryta)"</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</si>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</sst>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b/>
      <sz val="11"/>
      <color rgb="FF003366"/>
      <name val="Arial CE"/>
    </font>
    <font>
      <sz val="11"/>
      <color rgb="FF003366"/>
      <name val="Arial CE"/>
    </font>
    <font>
      <sz val="11"/>
      <color rgb="FF969696"/>
      <name val="Arial CE"/>
    </font>
    <font>
      <sz val="18"/>
      <color theme="10"/>
      <name val="Wingdings 2"/>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7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30"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5" fillId="0" borderId="0" xfId="0" applyNumberFormat="1" applyFont="1" applyAlignment="1" applyProtection="1"/>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4</v>
      </c>
      <c r="BV1" s="17" t="s">
        <v>5</v>
      </c>
    </row>
    <row r="2" ht="36.96" customHeight="1">
      <c r="AR2"/>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E16" s="32"/>
      <c r="BS16" s="18" t="s">
        <v>4</v>
      </c>
    </row>
    <row r="17" ht="18.48"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36</v>
      </c>
      <c r="AO17" s="23"/>
      <c r="AP17" s="23"/>
      <c r="AQ17" s="23"/>
      <c r="AR17" s="21"/>
      <c r="BE17" s="32"/>
      <c r="BS17" s="18" t="s">
        <v>37</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ht="18.48"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4</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ht="12" customHeight="1">
      <c r="B22" s="22"/>
      <c r="C22" s="23"/>
      <c r="D22" s="33" t="s">
        <v>40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ht="51" customHeight="1">
      <c r="B23" s="22"/>
      <c r="C23" s="23"/>
      <c r="D23" s="23"/>
      <c r="E23" s="37" t="s">
        <v>41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1" customFormat="1" ht="25.92" customHeight="1">
      <c r="B26" s="39"/>
      <c r="C26" s="40"/>
      <c r="D26" s="41" t="s">
        <v>42</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2"/>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2"/>
    </row>
    <row r="28" s="1" customFormat="1">
      <c r="B28" s="39"/>
      <c r="C28" s="40"/>
      <c r="D28" s="40"/>
      <c r="E28" s="40"/>
      <c r="F28" s="40"/>
      <c r="G28" s="40"/>
      <c r="H28" s="40"/>
      <c r="I28" s="40"/>
      <c r="J28" s="40"/>
      <c r="K28" s="40"/>
      <c r="L28" s="45" t="s">
        <v>43</v>
      </c>
      <c r="M28" s="45"/>
      <c r="N28" s="45"/>
      <c r="O28" s="45"/>
      <c r="P28" s="45"/>
      <c r="Q28" s="40"/>
      <c r="R28" s="40"/>
      <c r="S28" s="40"/>
      <c r="T28" s="40"/>
      <c r="U28" s="40"/>
      <c r="V28" s="40"/>
      <c r="W28" s="45" t="s">
        <v>44</v>
      </c>
      <c r="X28" s="45"/>
      <c r="Y28" s="45"/>
      <c r="Z28" s="45"/>
      <c r="AA28" s="45"/>
      <c r="AB28" s="45"/>
      <c r="AC28" s="45"/>
      <c r="AD28" s="45"/>
      <c r="AE28" s="45"/>
      <c r="AF28" s="40"/>
      <c r="AG28" s="40"/>
      <c r="AH28" s="40"/>
      <c r="AI28" s="40"/>
      <c r="AJ28" s="40"/>
      <c r="AK28" s="45" t="s">
        <v>45</v>
      </c>
      <c r="AL28" s="45"/>
      <c r="AM28" s="45"/>
      <c r="AN28" s="45"/>
      <c r="AO28" s="45"/>
      <c r="AP28" s="40"/>
      <c r="AQ28" s="40"/>
      <c r="AR28" s="44"/>
      <c r="BE28" s="32"/>
    </row>
    <row r="29" s="2" customFormat="1" ht="14.4" customHeight="1">
      <c r="B29" s="46"/>
      <c r="C29" s="47"/>
      <c r="D29" s="33" t="s">
        <v>46</v>
      </c>
      <c r="E29" s="47"/>
      <c r="F29" s="33" t="s">
        <v>47</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2" customFormat="1" ht="14.4" customHeight="1">
      <c r="B30" s="46"/>
      <c r="C30" s="47"/>
      <c r="D30" s="47"/>
      <c r="E30" s="47"/>
      <c r="F30" s="33" t="s">
        <v>48</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2" customFormat="1" ht="14.4" customHeight="1">
      <c r="B31" s="46"/>
      <c r="C31" s="47"/>
      <c r="D31" s="47"/>
      <c r="E31" s="47"/>
      <c r="F31" s="33" t="s">
        <v>49</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2" customFormat="1" ht="14.4" customHeight="1">
      <c r="B32" s="46"/>
      <c r="C32" s="47"/>
      <c r="D32" s="47"/>
      <c r="E32" s="47"/>
      <c r="F32" s="33" t="s">
        <v>50</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2" customFormat="1" ht="14.4" customHeight="1">
      <c r="B33" s="46"/>
      <c r="C33" s="47"/>
      <c r="D33" s="47"/>
      <c r="E33" s="47"/>
      <c r="F33" s="33" t="s">
        <v>51</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row>
    <row r="35" s="1" customFormat="1" ht="25.92" customHeight="1">
      <c r="B35" s="39"/>
      <c r="C35" s="52"/>
      <c r="D35" s="53" t="s">
        <v>52</v>
      </c>
      <c r="E35" s="54"/>
      <c r="F35" s="54"/>
      <c r="G35" s="54"/>
      <c r="H35" s="54"/>
      <c r="I35" s="54"/>
      <c r="J35" s="54"/>
      <c r="K35" s="54"/>
      <c r="L35" s="54"/>
      <c r="M35" s="54"/>
      <c r="N35" s="54"/>
      <c r="O35" s="54"/>
      <c r="P35" s="54"/>
      <c r="Q35" s="54"/>
      <c r="R35" s="54"/>
      <c r="S35" s="54"/>
      <c r="T35" s="55" t="s">
        <v>53</v>
      </c>
      <c r="U35" s="54"/>
      <c r="V35" s="54"/>
      <c r="W35" s="54"/>
      <c r="X35" s="56" t="s">
        <v>54</v>
      </c>
      <c r="Y35" s="54"/>
      <c r="Z35" s="54"/>
      <c r="AA35" s="54"/>
      <c r="AB35" s="54"/>
      <c r="AC35" s="54"/>
      <c r="AD35" s="54"/>
      <c r="AE35" s="54"/>
      <c r="AF35" s="54"/>
      <c r="AG35" s="54"/>
      <c r="AH35" s="54"/>
      <c r="AI35" s="54"/>
      <c r="AJ35" s="54"/>
      <c r="AK35" s="57">
        <f>SUM(AK26:AK33)</f>
        <v>0</v>
      </c>
      <c r="AL35" s="54"/>
      <c r="AM35" s="54"/>
      <c r="AN35" s="54"/>
      <c r="AO35" s="58"/>
      <c r="AP35" s="52"/>
      <c r="AQ35" s="52"/>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6.96" customHeight="1">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row>
    <row r="41" s="1" customFormat="1" ht="6.96" customHeight="1">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row>
    <row r="42" s="1" customFormat="1" ht="24.96" customHeight="1">
      <c r="B42" s="39"/>
      <c r="C42" s="24" t="s">
        <v>55</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row>
    <row r="43" s="1" customFormat="1" ht="6.96"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row>
    <row r="44" s="3" customFormat="1" ht="12" customHeight="1">
      <c r="B44" s="63"/>
      <c r="C44" s="33" t="s">
        <v>13</v>
      </c>
      <c r="D44" s="64"/>
      <c r="E44" s="64"/>
      <c r="F44" s="64"/>
      <c r="G44" s="64"/>
      <c r="H44" s="64"/>
      <c r="I44" s="64"/>
      <c r="J44" s="64"/>
      <c r="K44" s="64"/>
      <c r="L44" s="64" t="str">
        <f>K5</f>
        <v>17118-14XT-DM</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row>
    <row r="45" s="4" customFormat="1" ht="36.96" customHeight="1">
      <c r="B45" s="66"/>
      <c r="C45" s="67" t="s">
        <v>16</v>
      </c>
      <c r="D45" s="68"/>
      <c r="E45" s="68"/>
      <c r="F45" s="68"/>
      <c r="G45" s="68"/>
      <c r="H45" s="68"/>
      <c r="I45" s="68"/>
      <c r="J45" s="68"/>
      <c r="K45" s="68"/>
      <c r="L45" s="69" t="str">
        <f>K6</f>
        <v>Čebínský p., ř. km 0,620-1,700, Sentice, Hradčany, oprava koryta</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row>
    <row r="46" s="1" customFormat="1" ht="6.96"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row>
    <row r="47" s="1" customFormat="1" ht="12" customHeight="1">
      <c r="B47" s="39"/>
      <c r="C47" s="33" t="s">
        <v>21</v>
      </c>
      <c r="D47" s="40"/>
      <c r="E47" s="40"/>
      <c r="F47" s="40"/>
      <c r="G47" s="40"/>
      <c r="H47" s="40"/>
      <c r="I47" s="40"/>
      <c r="J47" s="40"/>
      <c r="K47" s="40"/>
      <c r="L47" s="71" t="str">
        <f>IF(K8="","",K8)</f>
        <v>k.ú. Sentice, Hradčany u Tišnova</v>
      </c>
      <c r="M47" s="40"/>
      <c r="N47" s="40"/>
      <c r="O47" s="40"/>
      <c r="P47" s="40"/>
      <c r="Q47" s="40"/>
      <c r="R47" s="40"/>
      <c r="S47" s="40"/>
      <c r="T47" s="40"/>
      <c r="U47" s="40"/>
      <c r="V47" s="40"/>
      <c r="W47" s="40"/>
      <c r="X47" s="40"/>
      <c r="Y47" s="40"/>
      <c r="Z47" s="40"/>
      <c r="AA47" s="40"/>
      <c r="AB47" s="40"/>
      <c r="AC47" s="40"/>
      <c r="AD47" s="40"/>
      <c r="AE47" s="40"/>
      <c r="AF47" s="40"/>
      <c r="AG47" s="40"/>
      <c r="AH47" s="40"/>
      <c r="AI47" s="33" t="s">
        <v>23</v>
      </c>
      <c r="AJ47" s="40"/>
      <c r="AK47" s="40"/>
      <c r="AL47" s="40"/>
      <c r="AM47" s="72" t="str">
        <f>IF(AN8= "","",AN8)</f>
        <v>19. 2. 2018</v>
      </c>
      <c r="AN47" s="72"/>
      <c r="AO47" s="40"/>
      <c r="AP47" s="40"/>
      <c r="AQ47" s="40"/>
      <c r="AR47" s="44"/>
    </row>
    <row r="48" s="1" customFormat="1" ht="6.96"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row>
    <row r="49" s="1" customFormat="1" ht="15.15" customHeight="1">
      <c r="B49" s="39"/>
      <c r="C49" s="33" t="s">
        <v>25</v>
      </c>
      <c r="D49" s="40"/>
      <c r="E49" s="40"/>
      <c r="F49" s="40"/>
      <c r="G49" s="40"/>
      <c r="H49" s="40"/>
      <c r="I49" s="40"/>
      <c r="J49" s="40"/>
      <c r="K49" s="40"/>
      <c r="L49" s="64" t="str">
        <f>IF(E11= "","",E11)</f>
        <v>Povodí Moravy, s.p.</v>
      </c>
      <c r="M49" s="40"/>
      <c r="N49" s="40"/>
      <c r="O49" s="40"/>
      <c r="P49" s="40"/>
      <c r="Q49" s="40"/>
      <c r="R49" s="40"/>
      <c r="S49" s="40"/>
      <c r="T49" s="40"/>
      <c r="U49" s="40"/>
      <c r="V49" s="40"/>
      <c r="W49" s="40"/>
      <c r="X49" s="40"/>
      <c r="Y49" s="40"/>
      <c r="Z49" s="40"/>
      <c r="AA49" s="40"/>
      <c r="AB49" s="40"/>
      <c r="AC49" s="40"/>
      <c r="AD49" s="40"/>
      <c r="AE49" s="40"/>
      <c r="AF49" s="40"/>
      <c r="AG49" s="40"/>
      <c r="AH49" s="40"/>
      <c r="AI49" s="33" t="s">
        <v>33</v>
      </c>
      <c r="AJ49" s="40"/>
      <c r="AK49" s="40"/>
      <c r="AL49" s="40"/>
      <c r="AM49" s="73" t="str">
        <f>IF(E17="","",E17)</f>
        <v>Regioprojekt Brno, s.r.o</v>
      </c>
      <c r="AN49" s="64"/>
      <c r="AO49" s="64"/>
      <c r="AP49" s="64"/>
      <c r="AQ49" s="40"/>
      <c r="AR49" s="44"/>
      <c r="AS49" s="74" t="s">
        <v>56</v>
      </c>
      <c r="AT49" s="75"/>
      <c r="AU49" s="76"/>
      <c r="AV49" s="76"/>
      <c r="AW49" s="76"/>
      <c r="AX49" s="76"/>
      <c r="AY49" s="76"/>
      <c r="AZ49" s="76"/>
      <c r="BA49" s="76"/>
      <c r="BB49" s="76"/>
      <c r="BC49" s="76"/>
      <c r="BD49" s="77"/>
    </row>
    <row r="50" s="1" customFormat="1" ht="15.15" customHeight="1">
      <c r="B50" s="39"/>
      <c r="C50" s="33" t="s">
        <v>31</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3" t="s">
        <v>38</v>
      </c>
      <c r="AJ50" s="40"/>
      <c r="AK50" s="40"/>
      <c r="AL50" s="40"/>
      <c r="AM50" s="73" t="str">
        <f>IF(E20="","",E20)</f>
        <v>Ing. Michal Doubek</v>
      </c>
      <c r="AN50" s="64"/>
      <c r="AO50" s="64"/>
      <c r="AP50" s="64"/>
      <c r="AQ50" s="40"/>
      <c r="AR50" s="44"/>
      <c r="AS50" s="78"/>
      <c r="AT50" s="79"/>
      <c r="AU50" s="80"/>
      <c r="AV50" s="80"/>
      <c r="AW50" s="80"/>
      <c r="AX50" s="80"/>
      <c r="AY50" s="80"/>
      <c r="AZ50" s="80"/>
      <c r="BA50" s="80"/>
      <c r="BB50" s="80"/>
      <c r="BC50" s="80"/>
      <c r="BD50" s="81"/>
    </row>
    <row r="51" s="1" customFormat="1" ht="10.8"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row>
    <row r="52" s="1" customFormat="1" ht="29.28" customHeight="1">
      <c r="B52" s="39"/>
      <c r="C52" s="86" t="s">
        <v>57</v>
      </c>
      <c r="D52" s="87"/>
      <c r="E52" s="87"/>
      <c r="F52" s="87"/>
      <c r="G52" s="87"/>
      <c r="H52" s="88"/>
      <c r="I52" s="89" t="s">
        <v>58</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59</v>
      </c>
      <c r="AH52" s="87"/>
      <c r="AI52" s="87"/>
      <c r="AJ52" s="87"/>
      <c r="AK52" s="87"/>
      <c r="AL52" s="87"/>
      <c r="AM52" s="87"/>
      <c r="AN52" s="89" t="s">
        <v>60</v>
      </c>
      <c r="AO52" s="87"/>
      <c r="AP52" s="87"/>
      <c r="AQ52" s="91" t="s">
        <v>61</v>
      </c>
      <c r="AR52" s="44"/>
      <c r="AS52" s="92" t="s">
        <v>62</v>
      </c>
      <c r="AT52" s="93" t="s">
        <v>63</v>
      </c>
      <c r="AU52" s="93" t="s">
        <v>64</v>
      </c>
      <c r="AV52" s="93" t="s">
        <v>65</v>
      </c>
      <c r="AW52" s="93" t="s">
        <v>66</v>
      </c>
      <c r="AX52" s="93" t="s">
        <v>67</v>
      </c>
      <c r="AY52" s="93" t="s">
        <v>68</v>
      </c>
      <c r="AZ52" s="93" t="s">
        <v>69</v>
      </c>
      <c r="BA52" s="93" t="s">
        <v>70</v>
      </c>
      <c r="BB52" s="93" t="s">
        <v>71</v>
      </c>
      <c r="BC52" s="93" t="s">
        <v>72</v>
      </c>
      <c r="BD52" s="94" t="s">
        <v>73</v>
      </c>
    </row>
    <row r="53" s="1" customFormat="1" ht="10.8" customHeight="1">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row>
    <row r="54" s="5" customFormat="1" ht="32.4" customHeight="1">
      <c r="B54" s="98"/>
      <c r="C54" s="99" t="s">
        <v>74</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ROUND(SUM(AG55:AG58),2)</f>
        <v>0</v>
      </c>
      <c r="AH54" s="101"/>
      <c r="AI54" s="101"/>
      <c r="AJ54" s="101"/>
      <c r="AK54" s="101"/>
      <c r="AL54" s="101"/>
      <c r="AM54" s="101"/>
      <c r="AN54" s="102">
        <f>SUM(AG54,AT54)</f>
        <v>0</v>
      </c>
      <c r="AO54" s="102"/>
      <c r="AP54" s="102"/>
      <c r="AQ54" s="103" t="s">
        <v>19</v>
      </c>
      <c r="AR54" s="104"/>
      <c r="AS54" s="105">
        <f>ROUND(SUM(AS55:AS58),2)</f>
        <v>0</v>
      </c>
      <c r="AT54" s="106">
        <f>ROUND(SUM(AV54:AW54),2)</f>
        <v>0</v>
      </c>
      <c r="AU54" s="107">
        <f>ROUND(SUM(AU55:AU58),5)</f>
        <v>0</v>
      </c>
      <c r="AV54" s="106">
        <f>ROUND(AZ54*L29,2)</f>
        <v>0</v>
      </c>
      <c r="AW54" s="106">
        <f>ROUND(BA54*L30,2)</f>
        <v>0</v>
      </c>
      <c r="AX54" s="106">
        <f>ROUND(BB54*L29,2)</f>
        <v>0</v>
      </c>
      <c r="AY54" s="106">
        <f>ROUND(BC54*L30,2)</f>
        <v>0</v>
      </c>
      <c r="AZ54" s="106">
        <f>ROUND(SUM(AZ55:AZ58),2)</f>
        <v>0</v>
      </c>
      <c r="BA54" s="106">
        <f>ROUND(SUM(BA55:BA58),2)</f>
        <v>0</v>
      </c>
      <c r="BB54" s="106">
        <f>ROUND(SUM(BB55:BB58),2)</f>
        <v>0</v>
      </c>
      <c r="BC54" s="106">
        <f>ROUND(SUM(BC55:BC58),2)</f>
        <v>0</v>
      </c>
      <c r="BD54" s="108">
        <f>ROUND(SUM(BD55:BD58),2)</f>
        <v>0</v>
      </c>
      <c r="BS54" s="109" t="s">
        <v>75</v>
      </c>
      <c r="BT54" s="109" t="s">
        <v>76</v>
      </c>
      <c r="BV54" s="109" t="s">
        <v>77</v>
      </c>
      <c r="BW54" s="109" t="s">
        <v>5</v>
      </c>
      <c r="BX54" s="109" t="s">
        <v>78</v>
      </c>
      <c r="CL54" s="109" t="s">
        <v>19</v>
      </c>
    </row>
    <row r="55" s="6" customFormat="1" ht="40.5" customHeight="1">
      <c r="B55" s="110"/>
      <c r="C55" s="111"/>
      <c r="D55" s="112" t="s">
        <v>14</v>
      </c>
      <c r="E55" s="112"/>
      <c r="F55" s="112"/>
      <c r="G55" s="112"/>
      <c r="H55" s="112"/>
      <c r="I55" s="113"/>
      <c r="J55" s="112" t="s">
        <v>17</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v>0</v>
      </c>
      <c r="AH55" s="113"/>
      <c r="AI55" s="113"/>
      <c r="AJ55" s="113"/>
      <c r="AK55" s="113"/>
      <c r="AL55" s="113"/>
      <c r="AM55" s="113"/>
      <c r="AN55" s="114">
        <f>SUM(AG55,AT55)</f>
        <v>0</v>
      </c>
      <c r="AO55" s="113"/>
      <c r="AP55" s="113"/>
      <c r="AQ55" s="115" t="s">
        <v>79</v>
      </c>
      <c r="AR55" s="116"/>
      <c r="AS55" s="117">
        <v>0</v>
      </c>
      <c r="AT55" s="118">
        <f>ROUND(SUM(AV55:AW55),2)</f>
        <v>0</v>
      </c>
      <c r="AU55" s="119"/>
      <c r="AV55" s="118"/>
      <c r="AW55" s="118"/>
      <c r="AX55" s="118"/>
      <c r="AY55" s="118"/>
      <c r="AZ55" s="118"/>
      <c r="BA55" s="118"/>
      <c r="BB55" s="118"/>
      <c r="BC55" s="118"/>
      <c r="BD55" s="120"/>
      <c r="BT55" s="121" t="s">
        <v>80</v>
      </c>
      <c r="BU55" s="121" t="s">
        <v>81</v>
      </c>
      <c r="BV55" s="121" t="s">
        <v>77</v>
      </c>
      <c r="BW55" s="121" t="s">
        <v>5</v>
      </c>
      <c r="BX55" s="121" t="s">
        <v>78</v>
      </c>
      <c r="CL55" s="121" t="s">
        <v>19</v>
      </c>
    </row>
    <row r="56" s="6" customFormat="1" ht="40.5" customHeight="1">
      <c r="A56" s="122" t="s">
        <v>82</v>
      </c>
      <c r="B56" s="110"/>
      <c r="C56" s="111"/>
      <c r="D56" s="112" t="s">
        <v>83</v>
      </c>
      <c r="E56" s="112"/>
      <c r="F56" s="112"/>
      <c r="G56" s="112"/>
      <c r="H56" s="112"/>
      <c r="I56" s="113"/>
      <c r="J56" s="112" t="s">
        <v>84</v>
      </c>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4">
        <f>'17118-14XT-DM-1 - Oprava ...'!J30</f>
        <v>0</v>
      </c>
      <c r="AH56" s="113"/>
      <c r="AI56" s="113"/>
      <c r="AJ56" s="113"/>
      <c r="AK56" s="113"/>
      <c r="AL56" s="113"/>
      <c r="AM56" s="113"/>
      <c r="AN56" s="114">
        <f>SUM(AG56,AT56)</f>
        <v>0</v>
      </c>
      <c r="AO56" s="113"/>
      <c r="AP56" s="113"/>
      <c r="AQ56" s="115" t="s">
        <v>79</v>
      </c>
      <c r="AR56" s="116"/>
      <c r="AS56" s="117">
        <v>0</v>
      </c>
      <c r="AT56" s="118">
        <f>ROUND(SUM(AV56:AW56),2)</f>
        <v>0</v>
      </c>
      <c r="AU56" s="119">
        <f>'17118-14XT-DM-1 - Oprava ...'!P90</f>
        <v>0</v>
      </c>
      <c r="AV56" s="118">
        <f>'17118-14XT-DM-1 - Oprava ...'!J33</f>
        <v>0</v>
      </c>
      <c r="AW56" s="118">
        <f>'17118-14XT-DM-1 - Oprava ...'!J34</f>
        <v>0</v>
      </c>
      <c r="AX56" s="118">
        <f>'17118-14XT-DM-1 - Oprava ...'!J35</f>
        <v>0</v>
      </c>
      <c r="AY56" s="118">
        <f>'17118-14XT-DM-1 - Oprava ...'!J36</f>
        <v>0</v>
      </c>
      <c r="AZ56" s="118">
        <f>'17118-14XT-DM-1 - Oprava ...'!F33</f>
        <v>0</v>
      </c>
      <c r="BA56" s="118">
        <f>'17118-14XT-DM-1 - Oprava ...'!F34</f>
        <v>0</v>
      </c>
      <c r="BB56" s="118">
        <f>'17118-14XT-DM-1 - Oprava ...'!F35</f>
        <v>0</v>
      </c>
      <c r="BC56" s="118">
        <f>'17118-14XT-DM-1 - Oprava ...'!F36</f>
        <v>0</v>
      </c>
      <c r="BD56" s="120">
        <f>'17118-14XT-DM-1 - Oprava ...'!F37</f>
        <v>0</v>
      </c>
      <c r="BT56" s="121" t="s">
        <v>80</v>
      </c>
      <c r="BV56" s="121" t="s">
        <v>77</v>
      </c>
      <c r="BW56" s="121" t="s">
        <v>85</v>
      </c>
      <c r="BX56" s="121" t="s">
        <v>5</v>
      </c>
      <c r="CL56" s="121" t="s">
        <v>19</v>
      </c>
      <c r="CM56" s="121" t="s">
        <v>86</v>
      </c>
    </row>
    <row r="57" s="6" customFormat="1" ht="40.5" customHeight="1">
      <c r="A57" s="122" t="s">
        <v>82</v>
      </c>
      <c r="B57" s="110"/>
      <c r="C57" s="111"/>
      <c r="D57" s="112" t="s">
        <v>87</v>
      </c>
      <c r="E57" s="112"/>
      <c r="F57" s="112"/>
      <c r="G57" s="112"/>
      <c r="H57" s="112"/>
      <c r="I57" s="113"/>
      <c r="J57" s="112" t="s">
        <v>88</v>
      </c>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4">
        <f>'17118-14XT-DM-2 - Náhradn...'!J30</f>
        <v>0</v>
      </c>
      <c r="AH57" s="113"/>
      <c r="AI57" s="113"/>
      <c r="AJ57" s="113"/>
      <c r="AK57" s="113"/>
      <c r="AL57" s="113"/>
      <c r="AM57" s="113"/>
      <c r="AN57" s="114">
        <f>SUM(AG57,AT57)</f>
        <v>0</v>
      </c>
      <c r="AO57" s="113"/>
      <c r="AP57" s="113"/>
      <c r="AQ57" s="115" t="s">
        <v>79</v>
      </c>
      <c r="AR57" s="116"/>
      <c r="AS57" s="117">
        <v>0</v>
      </c>
      <c r="AT57" s="118">
        <f>ROUND(SUM(AV57:AW57),2)</f>
        <v>0</v>
      </c>
      <c r="AU57" s="119">
        <f>'17118-14XT-DM-2 - Náhradn...'!P84</f>
        <v>0</v>
      </c>
      <c r="AV57" s="118">
        <f>'17118-14XT-DM-2 - Náhradn...'!J33</f>
        <v>0</v>
      </c>
      <c r="AW57" s="118">
        <f>'17118-14XT-DM-2 - Náhradn...'!J34</f>
        <v>0</v>
      </c>
      <c r="AX57" s="118">
        <f>'17118-14XT-DM-2 - Náhradn...'!J35</f>
        <v>0</v>
      </c>
      <c r="AY57" s="118">
        <f>'17118-14XT-DM-2 - Náhradn...'!J36</f>
        <v>0</v>
      </c>
      <c r="AZ57" s="118">
        <f>'17118-14XT-DM-2 - Náhradn...'!F33</f>
        <v>0</v>
      </c>
      <c r="BA57" s="118">
        <f>'17118-14XT-DM-2 - Náhradn...'!F34</f>
        <v>0</v>
      </c>
      <c r="BB57" s="118">
        <f>'17118-14XT-DM-2 - Náhradn...'!F35</f>
        <v>0</v>
      </c>
      <c r="BC57" s="118">
        <f>'17118-14XT-DM-2 - Náhradn...'!F36</f>
        <v>0</v>
      </c>
      <c r="BD57" s="120">
        <f>'17118-14XT-DM-2 - Náhradn...'!F37</f>
        <v>0</v>
      </c>
      <c r="BT57" s="121" t="s">
        <v>80</v>
      </c>
      <c r="BV57" s="121" t="s">
        <v>77</v>
      </c>
      <c r="BW57" s="121" t="s">
        <v>89</v>
      </c>
      <c r="BX57" s="121" t="s">
        <v>5</v>
      </c>
      <c r="CL57" s="121" t="s">
        <v>19</v>
      </c>
      <c r="CM57" s="121" t="s">
        <v>86</v>
      </c>
    </row>
    <row r="58" s="6" customFormat="1" ht="40.5" customHeight="1">
      <c r="A58" s="122" t="s">
        <v>82</v>
      </c>
      <c r="B58" s="110"/>
      <c r="C58" s="111"/>
      <c r="D58" s="112" t="s">
        <v>90</v>
      </c>
      <c r="E58" s="112"/>
      <c r="F58" s="112"/>
      <c r="G58" s="112"/>
      <c r="H58" s="112"/>
      <c r="I58" s="113"/>
      <c r="J58" s="112" t="s">
        <v>91</v>
      </c>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4">
        <f>'17118-14XT-DM-3 - Odtěžen...'!J30</f>
        <v>0</v>
      </c>
      <c r="AH58" s="113"/>
      <c r="AI58" s="113"/>
      <c r="AJ58" s="113"/>
      <c r="AK58" s="113"/>
      <c r="AL58" s="113"/>
      <c r="AM58" s="113"/>
      <c r="AN58" s="114">
        <f>SUM(AG58,AT58)</f>
        <v>0</v>
      </c>
      <c r="AO58" s="113"/>
      <c r="AP58" s="113"/>
      <c r="AQ58" s="115" t="s">
        <v>79</v>
      </c>
      <c r="AR58" s="116"/>
      <c r="AS58" s="123">
        <v>0</v>
      </c>
      <c r="AT58" s="124">
        <f>ROUND(SUM(AV58:AW58),2)</f>
        <v>0</v>
      </c>
      <c r="AU58" s="125">
        <f>'17118-14XT-DM-3 - Odtěžen...'!P81</f>
        <v>0</v>
      </c>
      <c r="AV58" s="124">
        <f>'17118-14XT-DM-3 - Odtěžen...'!J33</f>
        <v>0</v>
      </c>
      <c r="AW58" s="124">
        <f>'17118-14XT-DM-3 - Odtěžen...'!J34</f>
        <v>0</v>
      </c>
      <c r="AX58" s="124">
        <f>'17118-14XT-DM-3 - Odtěžen...'!J35</f>
        <v>0</v>
      </c>
      <c r="AY58" s="124">
        <f>'17118-14XT-DM-3 - Odtěžen...'!J36</f>
        <v>0</v>
      </c>
      <c r="AZ58" s="124">
        <f>'17118-14XT-DM-3 - Odtěžen...'!F33</f>
        <v>0</v>
      </c>
      <c r="BA58" s="124">
        <f>'17118-14XT-DM-3 - Odtěžen...'!F34</f>
        <v>0</v>
      </c>
      <c r="BB58" s="124">
        <f>'17118-14XT-DM-3 - Odtěžen...'!F35</f>
        <v>0</v>
      </c>
      <c r="BC58" s="124">
        <f>'17118-14XT-DM-3 - Odtěžen...'!F36</f>
        <v>0</v>
      </c>
      <c r="BD58" s="126">
        <f>'17118-14XT-DM-3 - Odtěžen...'!F37</f>
        <v>0</v>
      </c>
      <c r="BT58" s="121" t="s">
        <v>80</v>
      </c>
      <c r="BV58" s="121" t="s">
        <v>77</v>
      </c>
      <c r="BW58" s="121" t="s">
        <v>92</v>
      </c>
      <c r="BX58" s="121" t="s">
        <v>5</v>
      </c>
      <c r="CL58" s="121" t="s">
        <v>19</v>
      </c>
      <c r="CM58" s="121" t="s">
        <v>86</v>
      </c>
    </row>
    <row r="59" s="1" customFormat="1" ht="30" customHeight="1">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4"/>
    </row>
    <row r="60" s="1" customFormat="1" ht="6.96" customHeight="1">
      <c r="B60" s="59"/>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44"/>
    </row>
  </sheetData>
  <sheetProtection sheet="1" formatColumns="0" formatRows="0" objects="1" scenarios="1" spinCount="100000" saltValue="+bzn3BC+mF2l82o5C93tJOsRNeH6U3JjRsqUbtmr9IocdeOuGUL92RQ1VBcZm7jn4KOMqLK/ubshMYCC35KsFw==" hashValue="bcEU6yy5ApudtX2zC9ZUS1wQ48tVZwcv7mu8Whvi/ftIaRZPrQZUVWpa6HEkLP5DDSrNuESmyuQitXWfjCX+FA==" algorithmName="SHA-512" password="CC35"/>
  <mergeCells count="5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G54:AM54"/>
    <mergeCell ref="AN54:AP54"/>
    <mergeCell ref="C52:G52"/>
    <mergeCell ref="I52:AF52"/>
    <mergeCell ref="D55:H55"/>
    <mergeCell ref="J55:AF55"/>
    <mergeCell ref="D56:H56"/>
    <mergeCell ref="J56:AF56"/>
    <mergeCell ref="D57:H57"/>
    <mergeCell ref="J57:AF57"/>
    <mergeCell ref="D58:H58"/>
    <mergeCell ref="J58:AF58"/>
  </mergeCells>
  <hyperlinks>
    <hyperlink ref="A56" location="'17118-14XT-DM-1 - Oprava ...'!C2" display="/"/>
    <hyperlink ref="A57" location="'17118-14XT-DM-2 - Náhradn...'!C2" display="/"/>
    <hyperlink ref="A58" location="'17118-14XT-DM-3 - Odtěže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85</v>
      </c>
      <c r="AZ2" s="128" t="s">
        <v>93</v>
      </c>
      <c r="BA2" s="128" t="s">
        <v>19</v>
      </c>
      <c r="BB2" s="128" t="s">
        <v>19</v>
      </c>
      <c r="BC2" s="128" t="s">
        <v>94</v>
      </c>
      <c r="BD2" s="128" t="s">
        <v>86</v>
      </c>
    </row>
    <row r="3" ht="6.96" customHeight="1">
      <c r="B3" s="129"/>
      <c r="C3" s="130"/>
      <c r="D3" s="130"/>
      <c r="E3" s="130"/>
      <c r="F3" s="130"/>
      <c r="G3" s="130"/>
      <c r="H3" s="130"/>
      <c r="I3" s="131"/>
      <c r="J3" s="130"/>
      <c r="K3" s="130"/>
      <c r="L3" s="21"/>
      <c r="AT3" s="18" t="s">
        <v>86</v>
      </c>
      <c r="AZ3" s="128" t="s">
        <v>95</v>
      </c>
      <c r="BA3" s="128" t="s">
        <v>19</v>
      </c>
      <c r="BB3" s="128" t="s">
        <v>19</v>
      </c>
      <c r="BC3" s="128" t="s">
        <v>96</v>
      </c>
      <c r="BD3" s="128" t="s">
        <v>86</v>
      </c>
    </row>
    <row r="4" ht="24.96" customHeight="1">
      <c r="B4" s="21"/>
      <c r="D4" s="132" t="s">
        <v>97</v>
      </c>
      <c r="L4" s="21"/>
      <c r="M4" s="133" t="s">
        <v>10</v>
      </c>
      <c r="AT4" s="18" t="s">
        <v>4</v>
      </c>
      <c r="AZ4" s="128" t="s">
        <v>98</v>
      </c>
      <c r="BA4" s="128" t="s">
        <v>19</v>
      </c>
      <c r="BB4" s="128" t="s">
        <v>19</v>
      </c>
      <c r="BC4" s="128" t="s">
        <v>99</v>
      </c>
      <c r="BD4" s="128" t="s">
        <v>86</v>
      </c>
    </row>
    <row r="5" ht="6.96" customHeight="1">
      <c r="B5" s="21"/>
      <c r="L5" s="21"/>
      <c r="AZ5" s="128" t="s">
        <v>100</v>
      </c>
      <c r="BA5" s="128" t="s">
        <v>19</v>
      </c>
      <c r="BB5" s="128" t="s">
        <v>19</v>
      </c>
      <c r="BC5" s="128" t="s">
        <v>101</v>
      </c>
      <c r="BD5" s="128" t="s">
        <v>86</v>
      </c>
    </row>
    <row r="6" ht="12" customHeight="1">
      <c r="B6" s="21"/>
      <c r="D6" s="134" t="s">
        <v>16</v>
      </c>
      <c r="L6" s="21"/>
      <c r="AZ6" s="128" t="s">
        <v>102</v>
      </c>
      <c r="BA6" s="128" t="s">
        <v>19</v>
      </c>
      <c r="BB6" s="128" t="s">
        <v>19</v>
      </c>
      <c r="BC6" s="128" t="s">
        <v>103</v>
      </c>
      <c r="BD6" s="128" t="s">
        <v>86</v>
      </c>
    </row>
    <row r="7" ht="16.5" customHeight="1">
      <c r="B7" s="21"/>
      <c r="E7" s="135" t="str">
        <f>'Rekapitulace stavby'!K6</f>
        <v>Čebínský p., ř. km 0,620-1,700, Sentice, Hradčany, oprava koryta</v>
      </c>
      <c r="F7" s="134"/>
      <c r="G7" s="134"/>
      <c r="H7" s="134"/>
      <c r="L7" s="21"/>
      <c r="AZ7" s="128" t="s">
        <v>104</v>
      </c>
      <c r="BA7" s="128" t="s">
        <v>19</v>
      </c>
      <c r="BB7" s="128" t="s">
        <v>19</v>
      </c>
      <c r="BC7" s="128" t="s">
        <v>105</v>
      </c>
      <c r="BD7" s="128" t="s">
        <v>86</v>
      </c>
    </row>
    <row r="8" s="1" customFormat="1" ht="12" customHeight="1">
      <c r="B8" s="44"/>
      <c r="D8" s="134" t="s">
        <v>106</v>
      </c>
      <c r="I8" s="136"/>
      <c r="L8" s="44"/>
      <c r="AZ8" s="128" t="s">
        <v>107</v>
      </c>
      <c r="BA8" s="128" t="s">
        <v>19</v>
      </c>
      <c r="BB8" s="128" t="s">
        <v>19</v>
      </c>
      <c r="BC8" s="128" t="s">
        <v>108</v>
      </c>
      <c r="BD8" s="128" t="s">
        <v>86</v>
      </c>
    </row>
    <row r="9" s="1" customFormat="1" ht="36.96" customHeight="1">
      <c r="B9" s="44"/>
      <c r="E9" s="137" t="s">
        <v>109</v>
      </c>
      <c r="F9" s="1"/>
      <c r="G9" s="1"/>
      <c r="H9" s="1"/>
      <c r="I9" s="136"/>
      <c r="L9" s="44"/>
      <c r="AZ9" s="128" t="s">
        <v>110</v>
      </c>
      <c r="BA9" s="128" t="s">
        <v>19</v>
      </c>
      <c r="BB9" s="128" t="s">
        <v>19</v>
      </c>
      <c r="BC9" s="128" t="s">
        <v>111</v>
      </c>
      <c r="BD9" s="128" t="s">
        <v>86</v>
      </c>
    </row>
    <row r="10" s="1" customFormat="1">
      <c r="B10" s="44"/>
      <c r="I10" s="136"/>
      <c r="L10" s="44"/>
      <c r="AZ10" s="128" t="s">
        <v>112</v>
      </c>
      <c r="BA10" s="128" t="s">
        <v>19</v>
      </c>
      <c r="BB10" s="128" t="s">
        <v>19</v>
      </c>
      <c r="BC10" s="128" t="s">
        <v>113</v>
      </c>
      <c r="BD10" s="128" t="s">
        <v>86</v>
      </c>
    </row>
    <row r="11" s="1" customFormat="1" ht="12" customHeight="1">
      <c r="B11" s="44"/>
      <c r="D11" s="134" t="s">
        <v>18</v>
      </c>
      <c r="F11" s="138" t="s">
        <v>19</v>
      </c>
      <c r="I11" s="139" t="s">
        <v>20</v>
      </c>
      <c r="J11" s="138" t="s">
        <v>19</v>
      </c>
      <c r="L11" s="44"/>
      <c r="AZ11" s="128" t="s">
        <v>114</v>
      </c>
      <c r="BA11" s="128" t="s">
        <v>19</v>
      </c>
      <c r="BB11" s="128" t="s">
        <v>19</v>
      </c>
      <c r="BC11" s="128" t="s">
        <v>115</v>
      </c>
      <c r="BD11" s="128" t="s">
        <v>86</v>
      </c>
    </row>
    <row r="12" s="1" customFormat="1" ht="12" customHeight="1">
      <c r="B12" s="44"/>
      <c r="D12" s="134" t="s">
        <v>21</v>
      </c>
      <c r="F12" s="138" t="s">
        <v>22</v>
      </c>
      <c r="I12" s="139" t="s">
        <v>23</v>
      </c>
      <c r="J12" s="140" t="str">
        <f>'Rekapitulace stavby'!AN8</f>
        <v>19. 2. 2018</v>
      </c>
      <c r="L12" s="44"/>
      <c r="AZ12" s="128" t="s">
        <v>116</v>
      </c>
      <c r="BA12" s="128" t="s">
        <v>19</v>
      </c>
      <c r="BB12" s="128" t="s">
        <v>19</v>
      </c>
      <c r="BC12" s="128" t="s">
        <v>117</v>
      </c>
      <c r="BD12" s="128" t="s">
        <v>86</v>
      </c>
    </row>
    <row r="13" s="1" customFormat="1" ht="10.8" customHeight="1">
      <c r="B13" s="44"/>
      <c r="I13" s="136"/>
      <c r="L13" s="44"/>
      <c r="AZ13" s="128" t="s">
        <v>118</v>
      </c>
      <c r="BA13" s="128" t="s">
        <v>19</v>
      </c>
      <c r="BB13" s="128" t="s">
        <v>19</v>
      </c>
      <c r="BC13" s="128" t="s">
        <v>119</v>
      </c>
      <c r="BD13" s="128" t="s">
        <v>86</v>
      </c>
    </row>
    <row r="14" s="1" customFormat="1" ht="12" customHeight="1">
      <c r="B14" s="44"/>
      <c r="D14" s="134" t="s">
        <v>25</v>
      </c>
      <c r="I14" s="139" t="s">
        <v>26</v>
      </c>
      <c r="J14" s="138" t="s">
        <v>27</v>
      </c>
      <c r="L14" s="44"/>
      <c r="AZ14" s="128" t="s">
        <v>120</v>
      </c>
      <c r="BA14" s="128" t="s">
        <v>19</v>
      </c>
      <c r="BB14" s="128" t="s">
        <v>19</v>
      </c>
      <c r="BC14" s="128" t="s">
        <v>121</v>
      </c>
      <c r="BD14" s="128" t="s">
        <v>86</v>
      </c>
    </row>
    <row r="15" s="1" customFormat="1" ht="18" customHeight="1">
      <c r="B15" s="44"/>
      <c r="E15" s="138" t="s">
        <v>28</v>
      </c>
      <c r="I15" s="139" t="s">
        <v>29</v>
      </c>
      <c r="J15" s="138" t="s">
        <v>30</v>
      </c>
      <c r="L15" s="44"/>
      <c r="AZ15" s="128" t="s">
        <v>122</v>
      </c>
      <c r="BA15" s="128" t="s">
        <v>19</v>
      </c>
      <c r="BB15" s="128" t="s">
        <v>19</v>
      </c>
      <c r="BC15" s="128" t="s">
        <v>123</v>
      </c>
      <c r="BD15" s="128" t="s">
        <v>86</v>
      </c>
    </row>
    <row r="16" s="1" customFormat="1" ht="6.96" customHeight="1">
      <c r="B16" s="44"/>
      <c r="I16" s="136"/>
      <c r="L16" s="44"/>
      <c r="AZ16" s="128" t="s">
        <v>124</v>
      </c>
      <c r="BA16" s="128" t="s">
        <v>19</v>
      </c>
      <c r="BB16" s="128" t="s">
        <v>19</v>
      </c>
      <c r="BC16" s="128" t="s">
        <v>125</v>
      </c>
      <c r="BD16" s="128" t="s">
        <v>86</v>
      </c>
    </row>
    <row r="17" s="1" customFormat="1" ht="12" customHeight="1">
      <c r="B17" s="44"/>
      <c r="D17" s="134" t="s">
        <v>31</v>
      </c>
      <c r="I17" s="139" t="s">
        <v>26</v>
      </c>
      <c r="J17" s="34" t="str">
        <f>'Rekapitulace stavby'!AN13</f>
        <v>Vyplň údaj</v>
      </c>
      <c r="L17" s="44"/>
    </row>
    <row r="18" s="1" customFormat="1" ht="18" customHeight="1">
      <c r="B18" s="44"/>
      <c r="E18" s="34" t="str">
        <f>'Rekapitulace stavby'!E14</f>
        <v>Vyplň údaj</v>
      </c>
      <c r="F18" s="138"/>
      <c r="G18" s="138"/>
      <c r="H18" s="138"/>
      <c r="I18" s="139" t="s">
        <v>29</v>
      </c>
      <c r="J18" s="34" t="str">
        <f>'Rekapitulace stavby'!AN14</f>
        <v>Vyplň údaj</v>
      </c>
      <c r="L18" s="44"/>
    </row>
    <row r="19" s="1" customFormat="1" ht="6.96" customHeight="1">
      <c r="B19" s="44"/>
      <c r="I19" s="136"/>
      <c r="L19" s="44"/>
    </row>
    <row r="20" s="1" customFormat="1" ht="12" customHeight="1">
      <c r="B20" s="44"/>
      <c r="D20" s="134" t="s">
        <v>33</v>
      </c>
      <c r="I20" s="139" t="s">
        <v>26</v>
      </c>
      <c r="J20" s="138" t="s">
        <v>34</v>
      </c>
      <c r="L20" s="44"/>
    </row>
    <row r="21" s="1" customFormat="1" ht="18" customHeight="1">
      <c r="B21" s="44"/>
      <c r="E21" s="138" t="s">
        <v>35</v>
      </c>
      <c r="I21" s="139" t="s">
        <v>29</v>
      </c>
      <c r="J21" s="138" t="s">
        <v>36</v>
      </c>
      <c r="L21" s="44"/>
    </row>
    <row r="22" s="1" customFormat="1" ht="6.96" customHeight="1">
      <c r="B22" s="44"/>
      <c r="I22" s="136"/>
      <c r="L22" s="44"/>
    </row>
    <row r="23" s="1" customFormat="1" ht="12" customHeight="1">
      <c r="B23" s="44"/>
      <c r="D23" s="134" t="s">
        <v>38</v>
      </c>
      <c r="I23" s="139" t="s">
        <v>26</v>
      </c>
      <c r="J23" s="138" t="s">
        <v>19</v>
      </c>
      <c r="L23" s="44"/>
    </row>
    <row r="24" s="1" customFormat="1" ht="18" customHeight="1">
      <c r="B24" s="44"/>
      <c r="E24" s="138" t="s">
        <v>39</v>
      </c>
      <c r="I24" s="139" t="s">
        <v>29</v>
      </c>
      <c r="J24" s="138" t="s">
        <v>19</v>
      </c>
      <c r="L24" s="44"/>
    </row>
    <row r="25" s="1" customFormat="1" ht="6.96" customHeight="1">
      <c r="B25" s="44"/>
      <c r="I25" s="136"/>
      <c r="L25" s="44"/>
    </row>
    <row r="26" s="1" customFormat="1" ht="12" customHeight="1">
      <c r="B26" s="44"/>
      <c r="D26" s="134" t="s">
        <v>40</v>
      </c>
      <c r="I26" s="136"/>
      <c r="L26" s="44"/>
    </row>
    <row r="27" s="7" customFormat="1" ht="16.5" customHeight="1">
      <c r="B27" s="141"/>
      <c r="E27" s="142" t="s">
        <v>19</v>
      </c>
      <c r="F27" s="142"/>
      <c r="G27" s="142"/>
      <c r="H27" s="142"/>
      <c r="I27" s="143"/>
      <c r="L27" s="141"/>
    </row>
    <row r="28" s="1" customFormat="1" ht="6.96" customHeight="1">
      <c r="B28" s="44"/>
      <c r="I28" s="136"/>
      <c r="L28" s="44"/>
    </row>
    <row r="29" s="1" customFormat="1" ht="6.96" customHeight="1">
      <c r="B29" s="44"/>
      <c r="D29" s="76"/>
      <c r="E29" s="76"/>
      <c r="F29" s="76"/>
      <c r="G29" s="76"/>
      <c r="H29" s="76"/>
      <c r="I29" s="144"/>
      <c r="J29" s="76"/>
      <c r="K29" s="76"/>
      <c r="L29" s="44"/>
    </row>
    <row r="30" s="1" customFormat="1" ht="25.44" customHeight="1">
      <c r="B30" s="44"/>
      <c r="D30" s="145" t="s">
        <v>42</v>
      </c>
      <c r="I30" s="136"/>
      <c r="J30" s="146">
        <f>ROUND(J90, 2)</f>
        <v>0</v>
      </c>
      <c r="L30" s="44"/>
    </row>
    <row r="31" s="1" customFormat="1" ht="6.96" customHeight="1">
      <c r="B31" s="44"/>
      <c r="D31" s="76"/>
      <c r="E31" s="76"/>
      <c r="F31" s="76"/>
      <c r="G31" s="76"/>
      <c r="H31" s="76"/>
      <c r="I31" s="144"/>
      <c r="J31" s="76"/>
      <c r="K31" s="76"/>
      <c r="L31" s="44"/>
    </row>
    <row r="32" s="1" customFormat="1" ht="14.4" customHeight="1">
      <c r="B32" s="44"/>
      <c r="F32" s="147" t="s">
        <v>44</v>
      </c>
      <c r="I32" s="148" t="s">
        <v>43</v>
      </c>
      <c r="J32" s="147" t="s">
        <v>45</v>
      </c>
      <c r="L32" s="44"/>
    </row>
    <row r="33" s="1" customFormat="1" ht="14.4" customHeight="1">
      <c r="B33" s="44"/>
      <c r="D33" s="149" t="s">
        <v>46</v>
      </c>
      <c r="E33" s="134" t="s">
        <v>47</v>
      </c>
      <c r="F33" s="150">
        <f>ROUND((SUM(BE90:BE296)),  2)</f>
        <v>0</v>
      </c>
      <c r="I33" s="151">
        <v>0.20999999999999999</v>
      </c>
      <c r="J33" s="150">
        <f>ROUND(((SUM(BE90:BE296))*I33),  2)</f>
        <v>0</v>
      </c>
      <c r="L33" s="44"/>
    </row>
    <row r="34" s="1" customFormat="1" ht="14.4" customHeight="1">
      <c r="B34" s="44"/>
      <c r="E34" s="134" t="s">
        <v>48</v>
      </c>
      <c r="F34" s="150">
        <f>ROUND((SUM(BF90:BF296)),  2)</f>
        <v>0</v>
      </c>
      <c r="I34" s="151">
        <v>0.14999999999999999</v>
      </c>
      <c r="J34" s="150">
        <f>ROUND(((SUM(BF90:BF296))*I34),  2)</f>
        <v>0</v>
      </c>
      <c r="L34" s="44"/>
    </row>
    <row r="35" hidden="1" s="1" customFormat="1" ht="14.4" customHeight="1">
      <c r="B35" s="44"/>
      <c r="E35" s="134" t="s">
        <v>49</v>
      </c>
      <c r="F35" s="150">
        <f>ROUND((SUM(BG90:BG296)),  2)</f>
        <v>0</v>
      </c>
      <c r="I35" s="151">
        <v>0.20999999999999999</v>
      </c>
      <c r="J35" s="150">
        <f>0</f>
        <v>0</v>
      </c>
      <c r="L35" s="44"/>
    </row>
    <row r="36" hidden="1" s="1" customFormat="1" ht="14.4" customHeight="1">
      <c r="B36" s="44"/>
      <c r="E36" s="134" t="s">
        <v>50</v>
      </c>
      <c r="F36" s="150">
        <f>ROUND((SUM(BH90:BH296)),  2)</f>
        <v>0</v>
      </c>
      <c r="I36" s="151">
        <v>0.14999999999999999</v>
      </c>
      <c r="J36" s="150">
        <f>0</f>
        <v>0</v>
      </c>
      <c r="L36" s="44"/>
    </row>
    <row r="37" hidden="1" s="1" customFormat="1" ht="14.4" customHeight="1">
      <c r="B37" s="44"/>
      <c r="E37" s="134" t="s">
        <v>51</v>
      </c>
      <c r="F37" s="150">
        <f>ROUND((SUM(BI90:BI296)),  2)</f>
        <v>0</v>
      </c>
      <c r="I37" s="151">
        <v>0</v>
      </c>
      <c r="J37" s="150">
        <f>0</f>
        <v>0</v>
      </c>
      <c r="L37" s="44"/>
    </row>
    <row r="38" s="1" customFormat="1" ht="6.96" customHeight="1">
      <c r="B38" s="44"/>
      <c r="I38" s="136"/>
      <c r="L38" s="44"/>
    </row>
    <row r="39" s="1" customFormat="1" ht="25.44" customHeight="1">
      <c r="B39" s="44"/>
      <c r="C39" s="152"/>
      <c r="D39" s="153" t="s">
        <v>52</v>
      </c>
      <c r="E39" s="154"/>
      <c r="F39" s="154"/>
      <c r="G39" s="155" t="s">
        <v>53</v>
      </c>
      <c r="H39" s="156" t="s">
        <v>54</v>
      </c>
      <c r="I39" s="157"/>
      <c r="J39" s="158">
        <f>SUM(J30:J37)</f>
        <v>0</v>
      </c>
      <c r="K39" s="159"/>
      <c r="L39" s="44"/>
    </row>
    <row r="40" s="1" customFormat="1" ht="14.4" customHeight="1">
      <c r="B40" s="160"/>
      <c r="C40" s="161"/>
      <c r="D40" s="161"/>
      <c r="E40" s="161"/>
      <c r="F40" s="161"/>
      <c r="G40" s="161"/>
      <c r="H40" s="161"/>
      <c r="I40" s="162"/>
      <c r="J40" s="161"/>
      <c r="K40" s="161"/>
      <c r="L40" s="44"/>
    </row>
    <row r="44" s="1" customFormat="1" ht="6.96" customHeight="1">
      <c r="B44" s="163"/>
      <c r="C44" s="164"/>
      <c r="D44" s="164"/>
      <c r="E44" s="164"/>
      <c r="F44" s="164"/>
      <c r="G44" s="164"/>
      <c r="H44" s="164"/>
      <c r="I44" s="165"/>
      <c r="J44" s="164"/>
      <c r="K44" s="164"/>
      <c r="L44" s="44"/>
    </row>
    <row r="45" s="1" customFormat="1" ht="24.96" customHeight="1">
      <c r="B45" s="39"/>
      <c r="C45" s="24" t="s">
        <v>126</v>
      </c>
      <c r="D45" s="40"/>
      <c r="E45" s="40"/>
      <c r="F45" s="40"/>
      <c r="G45" s="40"/>
      <c r="H45" s="40"/>
      <c r="I45" s="136"/>
      <c r="J45" s="40"/>
      <c r="K45" s="40"/>
      <c r="L45" s="44"/>
    </row>
    <row r="46" s="1" customFormat="1" ht="6.96" customHeight="1">
      <c r="B46" s="39"/>
      <c r="C46" s="40"/>
      <c r="D46" s="40"/>
      <c r="E46" s="40"/>
      <c r="F46" s="40"/>
      <c r="G46" s="40"/>
      <c r="H46" s="40"/>
      <c r="I46" s="136"/>
      <c r="J46" s="40"/>
      <c r="K46" s="40"/>
      <c r="L46" s="44"/>
    </row>
    <row r="47" s="1" customFormat="1" ht="12" customHeight="1">
      <c r="B47" s="39"/>
      <c r="C47" s="33" t="s">
        <v>16</v>
      </c>
      <c r="D47" s="40"/>
      <c r="E47" s="40"/>
      <c r="F47" s="40"/>
      <c r="G47" s="40"/>
      <c r="H47" s="40"/>
      <c r="I47" s="136"/>
      <c r="J47" s="40"/>
      <c r="K47" s="40"/>
      <c r="L47" s="44"/>
    </row>
    <row r="48" s="1" customFormat="1" ht="16.5" customHeight="1">
      <c r="B48" s="39"/>
      <c r="C48" s="40"/>
      <c r="D48" s="40"/>
      <c r="E48" s="166" t="str">
        <f>E7</f>
        <v>Čebínský p., ř. km 0,620-1,700, Sentice, Hradčany, oprava koryta</v>
      </c>
      <c r="F48" s="33"/>
      <c r="G48" s="33"/>
      <c r="H48" s="33"/>
      <c r="I48" s="136"/>
      <c r="J48" s="40"/>
      <c r="K48" s="40"/>
      <c r="L48" s="44"/>
    </row>
    <row r="49" s="1" customFormat="1" ht="12" customHeight="1">
      <c r="B49" s="39"/>
      <c r="C49" s="33" t="s">
        <v>106</v>
      </c>
      <c r="D49" s="40"/>
      <c r="E49" s="40"/>
      <c r="F49" s="40"/>
      <c r="G49" s="40"/>
      <c r="H49" s="40"/>
      <c r="I49" s="136"/>
      <c r="J49" s="40"/>
      <c r="K49" s="40"/>
      <c r="L49" s="44"/>
    </row>
    <row r="50" s="1" customFormat="1" ht="16.5" customHeight="1">
      <c r="B50" s="39"/>
      <c r="C50" s="40"/>
      <c r="D50" s="40"/>
      <c r="E50" s="69" t="str">
        <f>E9</f>
        <v>17118-14XT-DM-1 - Oprava koryta</v>
      </c>
      <c r="F50" s="40"/>
      <c r="G50" s="40"/>
      <c r="H50" s="40"/>
      <c r="I50" s="136"/>
      <c r="J50" s="40"/>
      <c r="K50" s="40"/>
      <c r="L50" s="44"/>
    </row>
    <row r="51" s="1" customFormat="1" ht="6.96" customHeight="1">
      <c r="B51" s="39"/>
      <c r="C51" s="40"/>
      <c r="D51" s="40"/>
      <c r="E51" s="40"/>
      <c r="F51" s="40"/>
      <c r="G51" s="40"/>
      <c r="H51" s="40"/>
      <c r="I51" s="136"/>
      <c r="J51" s="40"/>
      <c r="K51" s="40"/>
      <c r="L51" s="44"/>
    </row>
    <row r="52" s="1" customFormat="1" ht="12" customHeight="1">
      <c r="B52" s="39"/>
      <c r="C52" s="33" t="s">
        <v>21</v>
      </c>
      <c r="D52" s="40"/>
      <c r="E52" s="40"/>
      <c r="F52" s="28" t="str">
        <f>F12</f>
        <v>k.ú. Sentice, Hradčany u Tišnova</v>
      </c>
      <c r="G52" s="40"/>
      <c r="H52" s="40"/>
      <c r="I52" s="139" t="s">
        <v>23</v>
      </c>
      <c r="J52" s="72" t="str">
        <f>IF(J12="","",J12)</f>
        <v>19. 2. 2018</v>
      </c>
      <c r="K52" s="40"/>
      <c r="L52" s="44"/>
    </row>
    <row r="53" s="1" customFormat="1" ht="6.96" customHeight="1">
      <c r="B53" s="39"/>
      <c r="C53" s="40"/>
      <c r="D53" s="40"/>
      <c r="E53" s="40"/>
      <c r="F53" s="40"/>
      <c r="G53" s="40"/>
      <c r="H53" s="40"/>
      <c r="I53" s="136"/>
      <c r="J53" s="40"/>
      <c r="K53" s="40"/>
      <c r="L53" s="44"/>
    </row>
    <row r="54" s="1" customFormat="1" ht="27.9" customHeight="1">
      <c r="B54" s="39"/>
      <c r="C54" s="33" t="s">
        <v>25</v>
      </c>
      <c r="D54" s="40"/>
      <c r="E54" s="40"/>
      <c r="F54" s="28" t="str">
        <f>E15</f>
        <v>Povodí Moravy, s.p.</v>
      </c>
      <c r="G54" s="40"/>
      <c r="H54" s="40"/>
      <c r="I54" s="139" t="s">
        <v>33</v>
      </c>
      <c r="J54" s="37" t="str">
        <f>E21</f>
        <v>Regioprojekt Brno, s.r.o</v>
      </c>
      <c r="K54" s="40"/>
      <c r="L54" s="44"/>
    </row>
    <row r="55" s="1" customFormat="1" ht="15.15" customHeight="1">
      <c r="B55" s="39"/>
      <c r="C55" s="33" t="s">
        <v>31</v>
      </c>
      <c r="D55" s="40"/>
      <c r="E55" s="40"/>
      <c r="F55" s="28" t="str">
        <f>IF(E18="","",E18)</f>
        <v>Vyplň údaj</v>
      </c>
      <c r="G55" s="40"/>
      <c r="H55" s="40"/>
      <c r="I55" s="139" t="s">
        <v>38</v>
      </c>
      <c r="J55" s="37" t="str">
        <f>E24</f>
        <v>Ing. Michal Doubek</v>
      </c>
      <c r="K55" s="40"/>
      <c r="L55" s="44"/>
    </row>
    <row r="56" s="1" customFormat="1" ht="10.32" customHeight="1">
      <c r="B56" s="39"/>
      <c r="C56" s="40"/>
      <c r="D56" s="40"/>
      <c r="E56" s="40"/>
      <c r="F56" s="40"/>
      <c r="G56" s="40"/>
      <c r="H56" s="40"/>
      <c r="I56" s="136"/>
      <c r="J56" s="40"/>
      <c r="K56" s="40"/>
      <c r="L56" s="44"/>
    </row>
    <row r="57" s="1" customFormat="1" ht="29.28" customHeight="1">
      <c r="B57" s="39"/>
      <c r="C57" s="167" t="s">
        <v>127</v>
      </c>
      <c r="D57" s="168"/>
      <c r="E57" s="168"/>
      <c r="F57" s="168"/>
      <c r="G57" s="168"/>
      <c r="H57" s="168"/>
      <c r="I57" s="169"/>
      <c r="J57" s="170" t="s">
        <v>128</v>
      </c>
      <c r="K57" s="168"/>
      <c r="L57" s="44"/>
    </row>
    <row r="58" s="1" customFormat="1" ht="10.32" customHeight="1">
      <c r="B58" s="39"/>
      <c r="C58" s="40"/>
      <c r="D58" s="40"/>
      <c r="E58" s="40"/>
      <c r="F58" s="40"/>
      <c r="G58" s="40"/>
      <c r="H58" s="40"/>
      <c r="I58" s="136"/>
      <c r="J58" s="40"/>
      <c r="K58" s="40"/>
      <c r="L58" s="44"/>
    </row>
    <row r="59" s="1" customFormat="1" ht="22.8" customHeight="1">
      <c r="B59" s="39"/>
      <c r="C59" s="171" t="s">
        <v>74</v>
      </c>
      <c r="D59" s="40"/>
      <c r="E59" s="40"/>
      <c r="F59" s="40"/>
      <c r="G59" s="40"/>
      <c r="H59" s="40"/>
      <c r="I59" s="136"/>
      <c r="J59" s="102">
        <f>J90</f>
        <v>0</v>
      </c>
      <c r="K59" s="40"/>
      <c r="L59" s="44"/>
      <c r="AU59" s="18" t="s">
        <v>129</v>
      </c>
    </row>
    <row r="60" s="8" customFormat="1" ht="24.96" customHeight="1">
      <c r="B60" s="172"/>
      <c r="C60" s="173"/>
      <c r="D60" s="174" t="s">
        <v>130</v>
      </c>
      <c r="E60" s="175"/>
      <c r="F60" s="175"/>
      <c r="G60" s="175"/>
      <c r="H60" s="175"/>
      <c r="I60" s="176"/>
      <c r="J60" s="177">
        <f>J91</f>
        <v>0</v>
      </c>
      <c r="K60" s="173"/>
      <c r="L60" s="178"/>
    </row>
    <row r="61" s="9" customFormat="1" ht="19.92" customHeight="1">
      <c r="B61" s="179"/>
      <c r="C61" s="180"/>
      <c r="D61" s="181" t="s">
        <v>131</v>
      </c>
      <c r="E61" s="182"/>
      <c r="F61" s="182"/>
      <c r="G61" s="182"/>
      <c r="H61" s="182"/>
      <c r="I61" s="183"/>
      <c r="J61" s="184">
        <f>J92</f>
        <v>0</v>
      </c>
      <c r="K61" s="180"/>
      <c r="L61" s="185"/>
    </row>
    <row r="62" s="9" customFormat="1" ht="19.92" customHeight="1">
      <c r="B62" s="179"/>
      <c r="C62" s="180"/>
      <c r="D62" s="181" t="s">
        <v>132</v>
      </c>
      <c r="E62" s="182"/>
      <c r="F62" s="182"/>
      <c r="G62" s="182"/>
      <c r="H62" s="182"/>
      <c r="I62" s="183"/>
      <c r="J62" s="184">
        <f>J186</f>
        <v>0</v>
      </c>
      <c r="K62" s="180"/>
      <c r="L62" s="185"/>
    </row>
    <row r="63" s="9" customFormat="1" ht="19.92" customHeight="1">
      <c r="B63" s="179"/>
      <c r="C63" s="180"/>
      <c r="D63" s="181" t="s">
        <v>133</v>
      </c>
      <c r="E63" s="182"/>
      <c r="F63" s="182"/>
      <c r="G63" s="182"/>
      <c r="H63" s="182"/>
      <c r="I63" s="183"/>
      <c r="J63" s="184">
        <f>J192</f>
        <v>0</v>
      </c>
      <c r="K63" s="180"/>
      <c r="L63" s="185"/>
    </row>
    <row r="64" s="9" customFormat="1" ht="19.92" customHeight="1">
      <c r="B64" s="179"/>
      <c r="C64" s="180"/>
      <c r="D64" s="181" t="s">
        <v>134</v>
      </c>
      <c r="E64" s="182"/>
      <c r="F64" s="182"/>
      <c r="G64" s="182"/>
      <c r="H64" s="182"/>
      <c r="I64" s="183"/>
      <c r="J64" s="184">
        <f>J213</f>
        <v>0</v>
      </c>
      <c r="K64" s="180"/>
      <c r="L64" s="185"/>
    </row>
    <row r="65" s="9" customFormat="1" ht="19.92" customHeight="1">
      <c r="B65" s="179"/>
      <c r="C65" s="180"/>
      <c r="D65" s="181" t="s">
        <v>135</v>
      </c>
      <c r="E65" s="182"/>
      <c r="F65" s="182"/>
      <c r="G65" s="182"/>
      <c r="H65" s="182"/>
      <c r="I65" s="183"/>
      <c r="J65" s="184">
        <f>J246</f>
        <v>0</v>
      </c>
      <c r="K65" s="180"/>
      <c r="L65" s="185"/>
    </row>
    <row r="66" s="9" customFormat="1" ht="19.92" customHeight="1">
      <c r="B66" s="179"/>
      <c r="C66" s="180"/>
      <c r="D66" s="181" t="s">
        <v>136</v>
      </c>
      <c r="E66" s="182"/>
      <c r="F66" s="182"/>
      <c r="G66" s="182"/>
      <c r="H66" s="182"/>
      <c r="I66" s="183"/>
      <c r="J66" s="184">
        <f>J252</f>
        <v>0</v>
      </c>
      <c r="K66" s="180"/>
      <c r="L66" s="185"/>
    </row>
    <row r="67" s="9" customFormat="1" ht="19.92" customHeight="1">
      <c r="B67" s="179"/>
      <c r="C67" s="180"/>
      <c r="D67" s="181" t="s">
        <v>137</v>
      </c>
      <c r="E67" s="182"/>
      <c r="F67" s="182"/>
      <c r="G67" s="182"/>
      <c r="H67" s="182"/>
      <c r="I67" s="183"/>
      <c r="J67" s="184">
        <f>J263</f>
        <v>0</v>
      </c>
      <c r="K67" s="180"/>
      <c r="L67" s="185"/>
    </row>
    <row r="68" s="9" customFormat="1" ht="19.92" customHeight="1">
      <c r="B68" s="179"/>
      <c r="C68" s="180"/>
      <c r="D68" s="181" t="s">
        <v>138</v>
      </c>
      <c r="E68" s="182"/>
      <c r="F68" s="182"/>
      <c r="G68" s="182"/>
      <c r="H68" s="182"/>
      <c r="I68" s="183"/>
      <c r="J68" s="184">
        <f>J269</f>
        <v>0</v>
      </c>
      <c r="K68" s="180"/>
      <c r="L68" s="185"/>
    </row>
    <row r="69" s="9" customFormat="1" ht="19.92" customHeight="1">
      <c r="B69" s="179"/>
      <c r="C69" s="180"/>
      <c r="D69" s="181" t="s">
        <v>139</v>
      </c>
      <c r="E69" s="182"/>
      <c r="F69" s="182"/>
      <c r="G69" s="182"/>
      <c r="H69" s="182"/>
      <c r="I69" s="183"/>
      <c r="J69" s="184">
        <f>J272</f>
        <v>0</v>
      </c>
      <c r="K69" s="180"/>
      <c r="L69" s="185"/>
    </row>
    <row r="70" s="8" customFormat="1" ht="24.96" customHeight="1">
      <c r="B70" s="172"/>
      <c r="C70" s="173"/>
      <c r="D70" s="174" t="s">
        <v>140</v>
      </c>
      <c r="E70" s="175"/>
      <c r="F70" s="175"/>
      <c r="G70" s="175"/>
      <c r="H70" s="175"/>
      <c r="I70" s="176"/>
      <c r="J70" s="177">
        <f>J275</f>
        <v>0</v>
      </c>
      <c r="K70" s="173"/>
      <c r="L70" s="178"/>
    </row>
    <row r="71" s="1" customFormat="1" ht="21.84" customHeight="1">
      <c r="B71" s="39"/>
      <c r="C71" s="40"/>
      <c r="D71" s="40"/>
      <c r="E71" s="40"/>
      <c r="F71" s="40"/>
      <c r="G71" s="40"/>
      <c r="H71" s="40"/>
      <c r="I71" s="136"/>
      <c r="J71" s="40"/>
      <c r="K71" s="40"/>
      <c r="L71" s="44"/>
    </row>
    <row r="72" s="1" customFormat="1" ht="6.96" customHeight="1">
      <c r="B72" s="59"/>
      <c r="C72" s="60"/>
      <c r="D72" s="60"/>
      <c r="E72" s="60"/>
      <c r="F72" s="60"/>
      <c r="G72" s="60"/>
      <c r="H72" s="60"/>
      <c r="I72" s="162"/>
      <c r="J72" s="60"/>
      <c r="K72" s="60"/>
      <c r="L72" s="44"/>
    </row>
    <row r="76" s="1" customFormat="1" ht="6.96" customHeight="1">
      <c r="B76" s="61"/>
      <c r="C76" s="62"/>
      <c r="D76" s="62"/>
      <c r="E76" s="62"/>
      <c r="F76" s="62"/>
      <c r="G76" s="62"/>
      <c r="H76" s="62"/>
      <c r="I76" s="165"/>
      <c r="J76" s="62"/>
      <c r="K76" s="62"/>
      <c r="L76" s="44"/>
    </row>
    <row r="77" s="1" customFormat="1" ht="24.96" customHeight="1">
      <c r="B77" s="39"/>
      <c r="C77" s="24" t="s">
        <v>141</v>
      </c>
      <c r="D77" s="40"/>
      <c r="E77" s="40"/>
      <c r="F77" s="40"/>
      <c r="G77" s="40"/>
      <c r="H77" s="40"/>
      <c r="I77" s="136"/>
      <c r="J77" s="40"/>
      <c r="K77" s="40"/>
      <c r="L77" s="44"/>
    </row>
    <row r="78" s="1" customFormat="1" ht="6.96" customHeight="1">
      <c r="B78" s="39"/>
      <c r="C78" s="40"/>
      <c r="D78" s="40"/>
      <c r="E78" s="40"/>
      <c r="F78" s="40"/>
      <c r="G78" s="40"/>
      <c r="H78" s="40"/>
      <c r="I78" s="136"/>
      <c r="J78" s="40"/>
      <c r="K78" s="40"/>
      <c r="L78" s="44"/>
    </row>
    <row r="79" s="1" customFormat="1" ht="12" customHeight="1">
      <c r="B79" s="39"/>
      <c r="C79" s="33" t="s">
        <v>16</v>
      </c>
      <c r="D79" s="40"/>
      <c r="E79" s="40"/>
      <c r="F79" s="40"/>
      <c r="G79" s="40"/>
      <c r="H79" s="40"/>
      <c r="I79" s="136"/>
      <c r="J79" s="40"/>
      <c r="K79" s="40"/>
      <c r="L79" s="44"/>
    </row>
    <row r="80" s="1" customFormat="1" ht="16.5" customHeight="1">
      <c r="B80" s="39"/>
      <c r="C80" s="40"/>
      <c r="D80" s="40"/>
      <c r="E80" s="166" t="str">
        <f>E7</f>
        <v>Čebínský p., ř. km 0,620-1,700, Sentice, Hradčany, oprava koryta</v>
      </c>
      <c r="F80" s="33"/>
      <c r="G80" s="33"/>
      <c r="H80" s="33"/>
      <c r="I80" s="136"/>
      <c r="J80" s="40"/>
      <c r="K80" s="40"/>
      <c r="L80" s="44"/>
    </row>
    <row r="81" s="1" customFormat="1" ht="12" customHeight="1">
      <c r="B81" s="39"/>
      <c r="C81" s="33" t="s">
        <v>106</v>
      </c>
      <c r="D81" s="40"/>
      <c r="E81" s="40"/>
      <c r="F81" s="40"/>
      <c r="G81" s="40"/>
      <c r="H81" s="40"/>
      <c r="I81" s="136"/>
      <c r="J81" s="40"/>
      <c r="K81" s="40"/>
      <c r="L81" s="44"/>
    </row>
    <row r="82" s="1" customFormat="1" ht="16.5" customHeight="1">
      <c r="B82" s="39"/>
      <c r="C82" s="40"/>
      <c r="D82" s="40"/>
      <c r="E82" s="69" t="str">
        <f>E9</f>
        <v>17118-14XT-DM-1 - Oprava koryta</v>
      </c>
      <c r="F82" s="40"/>
      <c r="G82" s="40"/>
      <c r="H82" s="40"/>
      <c r="I82" s="136"/>
      <c r="J82" s="40"/>
      <c r="K82" s="40"/>
      <c r="L82" s="44"/>
    </row>
    <row r="83" s="1" customFormat="1" ht="6.96" customHeight="1">
      <c r="B83" s="39"/>
      <c r="C83" s="40"/>
      <c r="D83" s="40"/>
      <c r="E83" s="40"/>
      <c r="F83" s="40"/>
      <c r="G83" s="40"/>
      <c r="H83" s="40"/>
      <c r="I83" s="136"/>
      <c r="J83" s="40"/>
      <c r="K83" s="40"/>
      <c r="L83" s="44"/>
    </row>
    <row r="84" s="1" customFormat="1" ht="12" customHeight="1">
      <c r="B84" s="39"/>
      <c r="C84" s="33" t="s">
        <v>21</v>
      </c>
      <c r="D84" s="40"/>
      <c r="E84" s="40"/>
      <c r="F84" s="28" t="str">
        <f>F12</f>
        <v>k.ú. Sentice, Hradčany u Tišnova</v>
      </c>
      <c r="G84" s="40"/>
      <c r="H84" s="40"/>
      <c r="I84" s="139" t="s">
        <v>23</v>
      </c>
      <c r="J84" s="72" t="str">
        <f>IF(J12="","",J12)</f>
        <v>19. 2. 2018</v>
      </c>
      <c r="K84" s="40"/>
      <c r="L84" s="44"/>
    </row>
    <row r="85" s="1" customFormat="1" ht="6.96" customHeight="1">
      <c r="B85" s="39"/>
      <c r="C85" s="40"/>
      <c r="D85" s="40"/>
      <c r="E85" s="40"/>
      <c r="F85" s="40"/>
      <c r="G85" s="40"/>
      <c r="H85" s="40"/>
      <c r="I85" s="136"/>
      <c r="J85" s="40"/>
      <c r="K85" s="40"/>
      <c r="L85" s="44"/>
    </row>
    <row r="86" s="1" customFormat="1" ht="27.9" customHeight="1">
      <c r="B86" s="39"/>
      <c r="C86" s="33" t="s">
        <v>25</v>
      </c>
      <c r="D86" s="40"/>
      <c r="E86" s="40"/>
      <c r="F86" s="28" t="str">
        <f>E15</f>
        <v>Povodí Moravy, s.p.</v>
      </c>
      <c r="G86" s="40"/>
      <c r="H86" s="40"/>
      <c r="I86" s="139" t="s">
        <v>33</v>
      </c>
      <c r="J86" s="37" t="str">
        <f>E21</f>
        <v>Regioprojekt Brno, s.r.o</v>
      </c>
      <c r="K86" s="40"/>
      <c r="L86" s="44"/>
    </row>
    <row r="87" s="1" customFormat="1" ht="15.15" customHeight="1">
      <c r="B87" s="39"/>
      <c r="C87" s="33" t="s">
        <v>31</v>
      </c>
      <c r="D87" s="40"/>
      <c r="E87" s="40"/>
      <c r="F87" s="28" t="str">
        <f>IF(E18="","",E18)</f>
        <v>Vyplň údaj</v>
      </c>
      <c r="G87" s="40"/>
      <c r="H87" s="40"/>
      <c r="I87" s="139" t="s">
        <v>38</v>
      </c>
      <c r="J87" s="37" t="str">
        <f>E24</f>
        <v>Ing. Michal Doubek</v>
      </c>
      <c r="K87" s="40"/>
      <c r="L87" s="44"/>
    </row>
    <row r="88" s="1" customFormat="1" ht="10.32" customHeight="1">
      <c r="B88" s="39"/>
      <c r="C88" s="40"/>
      <c r="D88" s="40"/>
      <c r="E88" s="40"/>
      <c r="F88" s="40"/>
      <c r="G88" s="40"/>
      <c r="H88" s="40"/>
      <c r="I88" s="136"/>
      <c r="J88" s="40"/>
      <c r="K88" s="40"/>
      <c r="L88" s="44"/>
    </row>
    <row r="89" s="10" customFormat="1" ht="29.28" customHeight="1">
      <c r="B89" s="186"/>
      <c r="C89" s="187" t="s">
        <v>142</v>
      </c>
      <c r="D89" s="188" t="s">
        <v>61</v>
      </c>
      <c r="E89" s="188" t="s">
        <v>57</v>
      </c>
      <c r="F89" s="188" t="s">
        <v>58</v>
      </c>
      <c r="G89" s="188" t="s">
        <v>143</v>
      </c>
      <c r="H89" s="188" t="s">
        <v>144</v>
      </c>
      <c r="I89" s="189" t="s">
        <v>145</v>
      </c>
      <c r="J89" s="188" t="s">
        <v>128</v>
      </c>
      <c r="K89" s="190" t="s">
        <v>146</v>
      </c>
      <c r="L89" s="191"/>
      <c r="M89" s="92" t="s">
        <v>19</v>
      </c>
      <c r="N89" s="93" t="s">
        <v>46</v>
      </c>
      <c r="O89" s="93" t="s">
        <v>147</v>
      </c>
      <c r="P89" s="93" t="s">
        <v>148</v>
      </c>
      <c r="Q89" s="93" t="s">
        <v>149</v>
      </c>
      <c r="R89" s="93" t="s">
        <v>150</v>
      </c>
      <c r="S89" s="93" t="s">
        <v>151</v>
      </c>
      <c r="T89" s="94" t="s">
        <v>152</v>
      </c>
    </row>
    <row r="90" s="1" customFormat="1" ht="22.8" customHeight="1">
      <c r="B90" s="39"/>
      <c r="C90" s="99" t="s">
        <v>153</v>
      </c>
      <c r="D90" s="40"/>
      <c r="E90" s="40"/>
      <c r="F90" s="40"/>
      <c r="G90" s="40"/>
      <c r="H90" s="40"/>
      <c r="I90" s="136"/>
      <c r="J90" s="192">
        <f>BK90</f>
        <v>0</v>
      </c>
      <c r="K90" s="40"/>
      <c r="L90" s="44"/>
      <c r="M90" s="95"/>
      <c r="N90" s="96"/>
      <c r="O90" s="96"/>
      <c r="P90" s="193">
        <f>P91+P275</f>
        <v>0</v>
      </c>
      <c r="Q90" s="96"/>
      <c r="R90" s="193">
        <f>R91+R275</f>
        <v>92.159552997285402</v>
      </c>
      <c r="S90" s="96"/>
      <c r="T90" s="194">
        <f>T91+T275</f>
        <v>15.952999999999998</v>
      </c>
      <c r="AT90" s="18" t="s">
        <v>75</v>
      </c>
      <c r="AU90" s="18" t="s">
        <v>129</v>
      </c>
      <c r="BK90" s="195">
        <f>BK91+BK275</f>
        <v>0</v>
      </c>
    </row>
    <row r="91" s="11" customFormat="1" ht="25.92" customHeight="1">
      <c r="B91" s="196"/>
      <c r="C91" s="197"/>
      <c r="D91" s="198" t="s">
        <v>75</v>
      </c>
      <c r="E91" s="199" t="s">
        <v>154</v>
      </c>
      <c r="F91" s="199" t="s">
        <v>155</v>
      </c>
      <c r="G91" s="197"/>
      <c r="H91" s="197"/>
      <c r="I91" s="200"/>
      <c r="J91" s="201">
        <f>BK91</f>
        <v>0</v>
      </c>
      <c r="K91" s="197"/>
      <c r="L91" s="202"/>
      <c r="M91" s="203"/>
      <c r="N91" s="204"/>
      <c r="O91" s="204"/>
      <c r="P91" s="205">
        <f>P92+P186+P192+P213+P246+P252+P263+P269+P272</f>
        <v>0</v>
      </c>
      <c r="Q91" s="204"/>
      <c r="R91" s="205">
        <f>R92+R186+R192+R213+R246+R252+R263+R269+R272</f>
        <v>92.159552997285402</v>
      </c>
      <c r="S91" s="204"/>
      <c r="T91" s="206">
        <f>T92+T186+T192+T213+T246+T252+T263+T269+T272</f>
        <v>15.952999999999998</v>
      </c>
      <c r="AR91" s="207" t="s">
        <v>80</v>
      </c>
      <c r="AT91" s="208" t="s">
        <v>75</v>
      </c>
      <c r="AU91" s="208" t="s">
        <v>76</v>
      </c>
      <c r="AY91" s="207" t="s">
        <v>156</v>
      </c>
      <c r="BK91" s="209">
        <f>BK92+BK186+BK192+BK213+BK246+BK252+BK263+BK269+BK272</f>
        <v>0</v>
      </c>
    </row>
    <row r="92" s="11" customFormat="1" ht="22.8" customHeight="1">
      <c r="B92" s="196"/>
      <c r="C92" s="197"/>
      <c r="D92" s="198" t="s">
        <v>75</v>
      </c>
      <c r="E92" s="210" t="s">
        <v>80</v>
      </c>
      <c r="F92" s="210" t="s">
        <v>157</v>
      </c>
      <c r="G92" s="197"/>
      <c r="H92" s="197"/>
      <c r="I92" s="200"/>
      <c r="J92" s="211">
        <f>BK92</f>
        <v>0</v>
      </c>
      <c r="K92" s="197"/>
      <c r="L92" s="202"/>
      <c r="M92" s="203"/>
      <c r="N92" s="204"/>
      <c r="O92" s="204"/>
      <c r="P92" s="205">
        <f>SUM(P93:P185)</f>
        <v>0</v>
      </c>
      <c r="Q92" s="204"/>
      <c r="R92" s="205">
        <f>SUM(R93:R185)</f>
        <v>4.7387630000000005</v>
      </c>
      <c r="S92" s="204"/>
      <c r="T92" s="206">
        <f>SUM(T93:T185)</f>
        <v>0</v>
      </c>
      <c r="AR92" s="207" t="s">
        <v>80</v>
      </c>
      <c r="AT92" s="208" t="s">
        <v>75</v>
      </c>
      <c r="AU92" s="208" t="s">
        <v>80</v>
      </c>
      <c r="AY92" s="207" t="s">
        <v>156</v>
      </c>
      <c r="BK92" s="209">
        <f>SUM(BK93:BK185)</f>
        <v>0</v>
      </c>
    </row>
    <row r="93" s="1" customFormat="1" ht="16.5" customHeight="1">
      <c r="B93" s="39"/>
      <c r="C93" s="212" t="s">
        <v>80</v>
      </c>
      <c r="D93" s="212" t="s">
        <v>158</v>
      </c>
      <c r="E93" s="213" t="s">
        <v>159</v>
      </c>
      <c r="F93" s="214" t="s">
        <v>160</v>
      </c>
      <c r="G93" s="215" t="s">
        <v>161</v>
      </c>
      <c r="H93" s="216">
        <v>0.33600000000000002</v>
      </c>
      <c r="I93" s="217"/>
      <c r="J93" s="218">
        <f>ROUND(I93*H93,2)</f>
        <v>0</v>
      </c>
      <c r="K93" s="214" t="s">
        <v>162</v>
      </c>
      <c r="L93" s="44"/>
      <c r="M93" s="219" t="s">
        <v>19</v>
      </c>
      <c r="N93" s="220" t="s">
        <v>47</v>
      </c>
      <c r="O93" s="84"/>
      <c r="P93" s="221">
        <f>O93*H93</f>
        <v>0</v>
      </c>
      <c r="Q93" s="221">
        <v>0</v>
      </c>
      <c r="R93" s="221">
        <f>Q93*H93</f>
        <v>0</v>
      </c>
      <c r="S93" s="221">
        <v>0</v>
      </c>
      <c r="T93" s="222">
        <f>S93*H93</f>
        <v>0</v>
      </c>
      <c r="AR93" s="223" t="s">
        <v>163</v>
      </c>
      <c r="AT93" s="223" t="s">
        <v>158</v>
      </c>
      <c r="AU93" s="223" t="s">
        <v>86</v>
      </c>
      <c r="AY93" s="18" t="s">
        <v>156</v>
      </c>
      <c r="BE93" s="224">
        <f>IF(N93="základní",J93,0)</f>
        <v>0</v>
      </c>
      <c r="BF93" s="224">
        <f>IF(N93="snížená",J93,0)</f>
        <v>0</v>
      </c>
      <c r="BG93" s="224">
        <f>IF(N93="zákl. přenesená",J93,0)</f>
        <v>0</v>
      </c>
      <c r="BH93" s="224">
        <f>IF(N93="sníž. přenesená",J93,0)</f>
        <v>0</v>
      </c>
      <c r="BI93" s="224">
        <f>IF(N93="nulová",J93,0)</f>
        <v>0</v>
      </c>
      <c r="BJ93" s="18" t="s">
        <v>80</v>
      </c>
      <c r="BK93" s="224">
        <f>ROUND(I93*H93,2)</f>
        <v>0</v>
      </c>
      <c r="BL93" s="18" t="s">
        <v>163</v>
      </c>
      <c r="BM93" s="223" t="s">
        <v>164</v>
      </c>
    </row>
    <row r="94" s="1" customFormat="1">
      <c r="B94" s="39"/>
      <c r="C94" s="40"/>
      <c r="D94" s="225" t="s">
        <v>165</v>
      </c>
      <c r="E94" s="40"/>
      <c r="F94" s="226" t="s">
        <v>166</v>
      </c>
      <c r="G94" s="40"/>
      <c r="H94" s="40"/>
      <c r="I94" s="136"/>
      <c r="J94" s="40"/>
      <c r="K94" s="40"/>
      <c r="L94" s="44"/>
      <c r="M94" s="227"/>
      <c r="N94" s="84"/>
      <c r="O94" s="84"/>
      <c r="P94" s="84"/>
      <c r="Q94" s="84"/>
      <c r="R94" s="84"/>
      <c r="S94" s="84"/>
      <c r="T94" s="85"/>
      <c r="AT94" s="18" t="s">
        <v>165</v>
      </c>
      <c r="AU94" s="18" t="s">
        <v>86</v>
      </c>
    </row>
    <row r="95" s="12" customFormat="1">
      <c r="B95" s="228"/>
      <c r="C95" s="229"/>
      <c r="D95" s="225" t="s">
        <v>167</v>
      </c>
      <c r="E95" s="230" t="s">
        <v>19</v>
      </c>
      <c r="F95" s="231" t="s">
        <v>168</v>
      </c>
      <c r="G95" s="229"/>
      <c r="H95" s="232">
        <v>0.33600000000000002</v>
      </c>
      <c r="I95" s="233"/>
      <c r="J95" s="229"/>
      <c r="K95" s="229"/>
      <c r="L95" s="234"/>
      <c r="M95" s="235"/>
      <c r="N95" s="236"/>
      <c r="O95" s="236"/>
      <c r="P95" s="236"/>
      <c r="Q95" s="236"/>
      <c r="R95" s="236"/>
      <c r="S95" s="236"/>
      <c r="T95" s="237"/>
      <c r="AT95" s="238" t="s">
        <v>167</v>
      </c>
      <c r="AU95" s="238" t="s">
        <v>86</v>
      </c>
      <c r="AV95" s="12" t="s">
        <v>86</v>
      </c>
      <c r="AW95" s="12" t="s">
        <v>37</v>
      </c>
      <c r="AX95" s="12" t="s">
        <v>76</v>
      </c>
      <c r="AY95" s="238" t="s">
        <v>156</v>
      </c>
    </row>
    <row r="96" s="13" customFormat="1">
      <c r="B96" s="239"/>
      <c r="C96" s="240"/>
      <c r="D96" s="225" t="s">
        <v>167</v>
      </c>
      <c r="E96" s="241" t="s">
        <v>19</v>
      </c>
      <c r="F96" s="242" t="s">
        <v>169</v>
      </c>
      <c r="G96" s="240"/>
      <c r="H96" s="243">
        <v>0.33600000000000002</v>
      </c>
      <c r="I96" s="244"/>
      <c r="J96" s="240"/>
      <c r="K96" s="240"/>
      <c r="L96" s="245"/>
      <c r="M96" s="246"/>
      <c r="N96" s="247"/>
      <c r="O96" s="247"/>
      <c r="P96" s="247"/>
      <c r="Q96" s="247"/>
      <c r="R96" s="247"/>
      <c r="S96" s="247"/>
      <c r="T96" s="248"/>
      <c r="AT96" s="249" t="s">
        <v>167</v>
      </c>
      <c r="AU96" s="249" t="s">
        <v>86</v>
      </c>
      <c r="AV96" s="13" t="s">
        <v>163</v>
      </c>
      <c r="AW96" s="13" t="s">
        <v>37</v>
      </c>
      <c r="AX96" s="13" t="s">
        <v>80</v>
      </c>
      <c r="AY96" s="249" t="s">
        <v>156</v>
      </c>
    </row>
    <row r="97" s="1" customFormat="1" ht="24" customHeight="1">
      <c r="B97" s="39"/>
      <c r="C97" s="212" t="s">
        <v>86</v>
      </c>
      <c r="D97" s="212" t="s">
        <v>158</v>
      </c>
      <c r="E97" s="213" t="s">
        <v>170</v>
      </c>
      <c r="F97" s="214" t="s">
        <v>171</v>
      </c>
      <c r="G97" s="215" t="s">
        <v>172</v>
      </c>
      <c r="H97" s="216">
        <v>11.19</v>
      </c>
      <c r="I97" s="217"/>
      <c r="J97" s="218">
        <f>ROUND(I97*H97,2)</f>
        <v>0</v>
      </c>
      <c r="K97" s="214" t="s">
        <v>162</v>
      </c>
      <c r="L97" s="44"/>
      <c r="M97" s="219" t="s">
        <v>19</v>
      </c>
      <c r="N97" s="220" t="s">
        <v>47</v>
      </c>
      <c r="O97" s="84"/>
      <c r="P97" s="221">
        <f>O97*H97</f>
        <v>0</v>
      </c>
      <c r="Q97" s="221">
        <v>0</v>
      </c>
      <c r="R97" s="221">
        <f>Q97*H97</f>
        <v>0</v>
      </c>
      <c r="S97" s="221">
        <v>0</v>
      </c>
      <c r="T97" s="222">
        <f>S97*H97</f>
        <v>0</v>
      </c>
      <c r="AR97" s="223" t="s">
        <v>163</v>
      </c>
      <c r="AT97" s="223" t="s">
        <v>158</v>
      </c>
      <c r="AU97" s="223" t="s">
        <v>86</v>
      </c>
      <c r="AY97" s="18" t="s">
        <v>156</v>
      </c>
      <c r="BE97" s="224">
        <f>IF(N97="základní",J97,0)</f>
        <v>0</v>
      </c>
      <c r="BF97" s="224">
        <f>IF(N97="snížená",J97,0)</f>
        <v>0</v>
      </c>
      <c r="BG97" s="224">
        <f>IF(N97="zákl. přenesená",J97,0)</f>
        <v>0</v>
      </c>
      <c r="BH97" s="224">
        <f>IF(N97="sníž. přenesená",J97,0)</f>
        <v>0</v>
      </c>
      <c r="BI97" s="224">
        <f>IF(N97="nulová",J97,0)</f>
        <v>0</v>
      </c>
      <c r="BJ97" s="18" t="s">
        <v>80</v>
      </c>
      <c r="BK97" s="224">
        <f>ROUND(I97*H97,2)</f>
        <v>0</v>
      </c>
      <c r="BL97" s="18" t="s">
        <v>163</v>
      </c>
      <c r="BM97" s="223" t="s">
        <v>173</v>
      </c>
    </row>
    <row r="98" s="1" customFormat="1">
      <c r="B98" s="39"/>
      <c r="C98" s="40"/>
      <c r="D98" s="225" t="s">
        <v>165</v>
      </c>
      <c r="E98" s="40"/>
      <c r="F98" s="226" t="s">
        <v>174</v>
      </c>
      <c r="G98" s="40"/>
      <c r="H98" s="40"/>
      <c r="I98" s="136"/>
      <c r="J98" s="40"/>
      <c r="K98" s="40"/>
      <c r="L98" s="44"/>
      <c r="M98" s="227"/>
      <c r="N98" s="84"/>
      <c r="O98" s="84"/>
      <c r="P98" s="84"/>
      <c r="Q98" s="84"/>
      <c r="R98" s="84"/>
      <c r="S98" s="84"/>
      <c r="T98" s="85"/>
      <c r="AT98" s="18" t="s">
        <v>165</v>
      </c>
      <c r="AU98" s="18" t="s">
        <v>86</v>
      </c>
    </row>
    <row r="99" s="12" customFormat="1">
      <c r="B99" s="228"/>
      <c r="C99" s="229"/>
      <c r="D99" s="225" t="s">
        <v>167</v>
      </c>
      <c r="E99" s="230" t="s">
        <v>19</v>
      </c>
      <c r="F99" s="231" t="s">
        <v>175</v>
      </c>
      <c r="G99" s="229"/>
      <c r="H99" s="232">
        <v>111.90000000000001</v>
      </c>
      <c r="I99" s="233"/>
      <c r="J99" s="229"/>
      <c r="K99" s="229"/>
      <c r="L99" s="234"/>
      <c r="M99" s="235"/>
      <c r="N99" s="236"/>
      <c r="O99" s="236"/>
      <c r="P99" s="236"/>
      <c r="Q99" s="236"/>
      <c r="R99" s="236"/>
      <c r="S99" s="236"/>
      <c r="T99" s="237"/>
      <c r="AT99" s="238" t="s">
        <v>167</v>
      </c>
      <c r="AU99" s="238" t="s">
        <v>86</v>
      </c>
      <c r="AV99" s="12" t="s">
        <v>86</v>
      </c>
      <c r="AW99" s="12" t="s">
        <v>37</v>
      </c>
      <c r="AX99" s="12" t="s">
        <v>76</v>
      </c>
      <c r="AY99" s="238" t="s">
        <v>156</v>
      </c>
    </row>
    <row r="100" s="13" customFormat="1">
      <c r="B100" s="239"/>
      <c r="C100" s="240"/>
      <c r="D100" s="225" t="s">
        <v>167</v>
      </c>
      <c r="E100" s="241" t="s">
        <v>98</v>
      </c>
      <c r="F100" s="242" t="s">
        <v>169</v>
      </c>
      <c r="G100" s="240"/>
      <c r="H100" s="243">
        <v>111.90000000000001</v>
      </c>
      <c r="I100" s="244"/>
      <c r="J100" s="240"/>
      <c r="K100" s="240"/>
      <c r="L100" s="245"/>
      <c r="M100" s="246"/>
      <c r="N100" s="247"/>
      <c r="O100" s="247"/>
      <c r="P100" s="247"/>
      <c r="Q100" s="247"/>
      <c r="R100" s="247"/>
      <c r="S100" s="247"/>
      <c r="T100" s="248"/>
      <c r="AT100" s="249" t="s">
        <v>167</v>
      </c>
      <c r="AU100" s="249" t="s">
        <v>86</v>
      </c>
      <c r="AV100" s="13" t="s">
        <v>163</v>
      </c>
      <c r="AW100" s="13" t="s">
        <v>37</v>
      </c>
      <c r="AX100" s="13" t="s">
        <v>76</v>
      </c>
      <c r="AY100" s="249" t="s">
        <v>156</v>
      </c>
    </row>
    <row r="101" s="12" customFormat="1">
      <c r="B101" s="228"/>
      <c r="C101" s="229"/>
      <c r="D101" s="225" t="s">
        <v>167</v>
      </c>
      <c r="E101" s="230" t="s">
        <v>19</v>
      </c>
      <c r="F101" s="231" t="s">
        <v>176</v>
      </c>
      <c r="G101" s="229"/>
      <c r="H101" s="232">
        <v>11.19</v>
      </c>
      <c r="I101" s="233"/>
      <c r="J101" s="229"/>
      <c r="K101" s="229"/>
      <c r="L101" s="234"/>
      <c r="M101" s="235"/>
      <c r="N101" s="236"/>
      <c r="O101" s="236"/>
      <c r="P101" s="236"/>
      <c r="Q101" s="236"/>
      <c r="R101" s="236"/>
      <c r="S101" s="236"/>
      <c r="T101" s="237"/>
      <c r="AT101" s="238" t="s">
        <v>167</v>
      </c>
      <c r="AU101" s="238" t="s">
        <v>86</v>
      </c>
      <c r="AV101" s="12" t="s">
        <v>86</v>
      </c>
      <c r="AW101" s="12" t="s">
        <v>37</v>
      </c>
      <c r="AX101" s="12" t="s">
        <v>76</v>
      </c>
      <c r="AY101" s="238" t="s">
        <v>156</v>
      </c>
    </row>
    <row r="102" s="13" customFormat="1">
      <c r="B102" s="239"/>
      <c r="C102" s="240"/>
      <c r="D102" s="225" t="s">
        <v>167</v>
      </c>
      <c r="E102" s="241" t="s">
        <v>19</v>
      </c>
      <c r="F102" s="242" t="s">
        <v>169</v>
      </c>
      <c r="G102" s="240"/>
      <c r="H102" s="243">
        <v>11.19</v>
      </c>
      <c r="I102" s="244"/>
      <c r="J102" s="240"/>
      <c r="K102" s="240"/>
      <c r="L102" s="245"/>
      <c r="M102" s="246"/>
      <c r="N102" s="247"/>
      <c r="O102" s="247"/>
      <c r="P102" s="247"/>
      <c r="Q102" s="247"/>
      <c r="R102" s="247"/>
      <c r="S102" s="247"/>
      <c r="T102" s="248"/>
      <c r="AT102" s="249" t="s">
        <v>167</v>
      </c>
      <c r="AU102" s="249" t="s">
        <v>86</v>
      </c>
      <c r="AV102" s="13" t="s">
        <v>163</v>
      </c>
      <c r="AW102" s="13" t="s">
        <v>37</v>
      </c>
      <c r="AX102" s="13" t="s">
        <v>80</v>
      </c>
      <c r="AY102" s="249" t="s">
        <v>156</v>
      </c>
    </row>
    <row r="103" s="1" customFormat="1" ht="24" customHeight="1">
      <c r="B103" s="39"/>
      <c r="C103" s="212" t="s">
        <v>177</v>
      </c>
      <c r="D103" s="212" t="s">
        <v>158</v>
      </c>
      <c r="E103" s="213" t="s">
        <v>178</v>
      </c>
      <c r="F103" s="214" t="s">
        <v>179</v>
      </c>
      <c r="G103" s="215" t="s">
        <v>172</v>
      </c>
      <c r="H103" s="216">
        <v>11.19</v>
      </c>
      <c r="I103" s="217"/>
      <c r="J103" s="218">
        <f>ROUND(I103*H103,2)</f>
        <v>0</v>
      </c>
      <c r="K103" s="214" t="s">
        <v>162</v>
      </c>
      <c r="L103" s="44"/>
      <c r="M103" s="219" t="s">
        <v>19</v>
      </c>
      <c r="N103" s="220" t="s">
        <v>47</v>
      </c>
      <c r="O103" s="84"/>
      <c r="P103" s="221">
        <f>O103*H103</f>
        <v>0</v>
      </c>
      <c r="Q103" s="221">
        <v>0.40000000000000002</v>
      </c>
      <c r="R103" s="221">
        <f>Q103*H103</f>
        <v>4.476</v>
      </c>
      <c r="S103" s="221">
        <v>0</v>
      </c>
      <c r="T103" s="222">
        <f>S103*H103</f>
        <v>0</v>
      </c>
      <c r="AR103" s="223" t="s">
        <v>163</v>
      </c>
      <c r="AT103" s="223" t="s">
        <v>158</v>
      </c>
      <c r="AU103" s="223" t="s">
        <v>86</v>
      </c>
      <c r="AY103" s="18" t="s">
        <v>156</v>
      </c>
      <c r="BE103" s="224">
        <f>IF(N103="základní",J103,0)</f>
        <v>0</v>
      </c>
      <c r="BF103" s="224">
        <f>IF(N103="snížená",J103,0)</f>
        <v>0</v>
      </c>
      <c r="BG103" s="224">
        <f>IF(N103="zákl. přenesená",J103,0)</f>
        <v>0</v>
      </c>
      <c r="BH103" s="224">
        <f>IF(N103="sníž. přenesená",J103,0)</f>
        <v>0</v>
      </c>
      <c r="BI103" s="224">
        <f>IF(N103="nulová",J103,0)</f>
        <v>0</v>
      </c>
      <c r="BJ103" s="18" t="s">
        <v>80</v>
      </c>
      <c r="BK103" s="224">
        <f>ROUND(I103*H103,2)</f>
        <v>0</v>
      </c>
      <c r="BL103" s="18" t="s">
        <v>163</v>
      </c>
      <c r="BM103" s="223" t="s">
        <v>180</v>
      </c>
    </row>
    <row r="104" s="1" customFormat="1">
      <c r="B104" s="39"/>
      <c r="C104" s="40"/>
      <c r="D104" s="225" t="s">
        <v>165</v>
      </c>
      <c r="E104" s="40"/>
      <c r="F104" s="226" t="s">
        <v>181</v>
      </c>
      <c r="G104" s="40"/>
      <c r="H104" s="40"/>
      <c r="I104" s="136"/>
      <c r="J104" s="40"/>
      <c r="K104" s="40"/>
      <c r="L104" s="44"/>
      <c r="M104" s="227"/>
      <c r="N104" s="84"/>
      <c r="O104" s="84"/>
      <c r="P104" s="84"/>
      <c r="Q104" s="84"/>
      <c r="R104" s="84"/>
      <c r="S104" s="84"/>
      <c r="T104" s="85"/>
      <c r="AT104" s="18" t="s">
        <v>165</v>
      </c>
      <c r="AU104" s="18" t="s">
        <v>86</v>
      </c>
    </row>
    <row r="105" s="12" customFormat="1">
      <c r="B105" s="228"/>
      <c r="C105" s="229"/>
      <c r="D105" s="225" t="s">
        <v>167</v>
      </c>
      <c r="E105" s="230" t="s">
        <v>19</v>
      </c>
      <c r="F105" s="231" t="s">
        <v>182</v>
      </c>
      <c r="G105" s="229"/>
      <c r="H105" s="232">
        <v>11.19</v>
      </c>
      <c r="I105" s="233"/>
      <c r="J105" s="229"/>
      <c r="K105" s="229"/>
      <c r="L105" s="234"/>
      <c r="M105" s="235"/>
      <c r="N105" s="236"/>
      <c r="O105" s="236"/>
      <c r="P105" s="236"/>
      <c r="Q105" s="236"/>
      <c r="R105" s="236"/>
      <c r="S105" s="236"/>
      <c r="T105" s="237"/>
      <c r="AT105" s="238" t="s">
        <v>167</v>
      </c>
      <c r="AU105" s="238" t="s">
        <v>86</v>
      </c>
      <c r="AV105" s="12" t="s">
        <v>86</v>
      </c>
      <c r="AW105" s="12" t="s">
        <v>37</v>
      </c>
      <c r="AX105" s="12" t="s">
        <v>80</v>
      </c>
      <c r="AY105" s="238" t="s">
        <v>156</v>
      </c>
    </row>
    <row r="106" s="1" customFormat="1" ht="24" customHeight="1">
      <c r="B106" s="39"/>
      <c r="C106" s="212" t="s">
        <v>163</v>
      </c>
      <c r="D106" s="212" t="s">
        <v>158</v>
      </c>
      <c r="E106" s="213" t="s">
        <v>183</v>
      </c>
      <c r="F106" s="214" t="s">
        <v>184</v>
      </c>
      <c r="G106" s="215" t="s">
        <v>172</v>
      </c>
      <c r="H106" s="216">
        <v>11.19</v>
      </c>
      <c r="I106" s="217"/>
      <c r="J106" s="218">
        <f>ROUND(I106*H106,2)</f>
        <v>0</v>
      </c>
      <c r="K106" s="214" t="s">
        <v>162</v>
      </c>
      <c r="L106" s="44"/>
      <c r="M106" s="219" t="s">
        <v>19</v>
      </c>
      <c r="N106" s="220" t="s">
        <v>47</v>
      </c>
      <c r="O106" s="84"/>
      <c r="P106" s="221">
        <f>O106*H106</f>
        <v>0</v>
      </c>
      <c r="Q106" s="221">
        <v>0</v>
      </c>
      <c r="R106" s="221">
        <f>Q106*H106</f>
        <v>0</v>
      </c>
      <c r="S106" s="221">
        <v>0</v>
      </c>
      <c r="T106" s="222">
        <f>S106*H106</f>
        <v>0</v>
      </c>
      <c r="AR106" s="223" t="s">
        <v>163</v>
      </c>
      <c r="AT106" s="223" t="s">
        <v>158</v>
      </c>
      <c r="AU106" s="223" t="s">
        <v>86</v>
      </c>
      <c r="AY106" s="18" t="s">
        <v>156</v>
      </c>
      <c r="BE106" s="224">
        <f>IF(N106="základní",J106,0)</f>
        <v>0</v>
      </c>
      <c r="BF106" s="224">
        <f>IF(N106="snížená",J106,0)</f>
        <v>0</v>
      </c>
      <c r="BG106" s="224">
        <f>IF(N106="zákl. přenesená",J106,0)</f>
        <v>0</v>
      </c>
      <c r="BH106" s="224">
        <f>IF(N106="sníž. přenesená",J106,0)</f>
        <v>0</v>
      </c>
      <c r="BI106" s="224">
        <f>IF(N106="nulová",J106,0)</f>
        <v>0</v>
      </c>
      <c r="BJ106" s="18" t="s">
        <v>80</v>
      </c>
      <c r="BK106" s="224">
        <f>ROUND(I106*H106,2)</f>
        <v>0</v>
      </c>
      <c r="BL106" s="18" t="s">
        <v>163</v>
      </c>
      <c r="BM106" s="223" t="s">
        <v>185</v>
      </c>
    </row>
    <row r="107" s="1" customFormat="1">
      <c r="B107" s="39"/>
      <c r="C107" s="40"/>
      <c r="D107" s="225" t="s">
        <v>165</v>
      </c>
      <c r="E107" s="40"/>
      <c r="F107" s="226" t="s">
        <v>186</v>
      </c>
      <c r="G107" s="40"/>
      <c r="H107" s="40"/>
      <c r="I107" s="136"/>
      <c r="J107" s="40"/>
      <c r="K107" s="40"/>
      <c r="L107" s="44"/>
      <c r="M107" s="227"/>
      <c r="N107" s="84"/>
      <c r="O107" s="84"/>
      <c r="P107" s="84"/>
      <c r="Q107" s="84"/>
      <c r="R107" s="84"/>
      <c r="S107" s="84"/>
      <c r="T107" s="85"/>
      <c r="AT107" s="18" t="s">
        <v>165</v>
      </c>
      <c r="AU107" s="18" t="s">
        <v>86</v>
      </c>
    </row>
    <row r="108" s="12" customFormat="1">
      <c r="B108" s="228"/>
      <c r="C108" s="229"/>
      <c r="D108" s="225" t="s">
        <v>167</v>
      </c>
      <c r="E108" s="230" t="s">
        <v>19</v>
      </c>
      <c r="F108" s="231" t="s">
        <v>182</v>
      </c>
      <c r="G108" s="229"/>
      <c r="H108" s="232">
        <v>11.19</v>
      </c>
      <c r="I108" s="233"/>
      <c r="J108" s="229"/>
      <c r="K108" s="229"/>
      <c r="L108" s="234"/>
      <c r="M108" s="235"/>
      <c r="N108" s="236"/>
      <c r="O108" s="236"/>
      <c r="P108" s="236"/>
      <c r="Q108" s="236"/>
      <c r="R108" s="236"/>
      <c r="S108" s="236"/>
      <c r="T108" s="237"/>
      <c r="AT108" s="238" t="s">
        <v>167</v>
      </c>
      <c r="AU108" s="238" t="s">
        <v>86</v>
      </c>
      <c r="AV108" s="12" t="s">
        <v>86</v>
      </c>
      <c r="AW108" s="12" t="s">
        <v>37</v>
      </c>
      <c r="AX108" s="12" t="s">
        <v>80</v>
      </c>
      <c r="AY108" s="238" t="s">
        <v>156</v>
      </c>
    </row>
    <row r="109" s="1" customFormat="1" ht="24" customHeight="1">
      <c r="B109" s="39"/>
      <c r="C109" s="212" t="s">
        <v>187</v>
      </c>
      <c r="D109" s="212" t="s">
        <v>158</v>
      </c>
      <c r="E109" s="213" t="s">
        <v>188</v>
      </c>
      <c r="F109" s="214" t="s">
        <v>189</v>
      </c>
      <c r="G109" s="215" t="s">
        <v>172</v>
      </c>
      <c r="H109" s="216">
        <v>10</v>
      </c>
      <c r="I109" s="217"/>
      <c r="J109" s="218">
        <f>ROUND(I109*H109,2)</f>
        <v>0</v>
      </c>
      <c r="K109" s="214" t="s">
        <v>162</v>
      </c>
      <c r="L109" s="44"/>
      <c r="M109" s="219" t="s">
        <v>19</v>
      </c>
      <c r="N109" s="220" t="s">
        <v>47</v>
      </c>
      <c r="O109" s="84"/>
      <c r="P109" s="221">
        <f>O109*H109</f>
        <v>0</v>
      </c>
      <c r="Q109" s="221">
        <v>0</v>
      </c>
      <c r="R109" s="221">
        <f>Q109*H109</f>
        <v>0</v>
      </c>
      <c r="S109" s="221">
        <v>0</v>
      </c>
      <c r="T109" s="222">
        <f>S109*H109</f>
        <v>0</v>
      </c>
      <c r="AR109" s="223" t="s">
        <v>163</v>
      </c>
      <c r="AT109" s="223" t="s">
        <v>158</v>
      </c>
      <c r="AU109" s="223" t="s">
        <v>86</v>
      </c>
      <c r="AY109" s="18" t="s">
        <v>156</v>
      </c>
      <c r="BE109" s="224">
        <f>IF(N109="základní",J109,0)</f>
        <v>0</v>
      </c>
      <c r="BF109" s="224">
        <f>IF(N109="snížená",J109,0)</f>
        <v>0</v>
      </c>
      <c r="BG109" s="224">
        <f>IF(N109="zákl. přenesená",J109,0)</f>
        <v>0</v>
      </c>
      <c r="BH109" s="224">
        <f>IF(N109="sníž. přenesená",J109,0)</f>
        <v>0</v>
      </c>
      <c r="BI109" s="224">
        <f>IF(N109="nulová",J109,0)</f>
        <v>0</v>
      </c>
      <c r="BJ109" s="18" t="s">
        <v>80</v>
      </c>
      <c r="BK109" s="224">
        <f>ROUND(I109*H109,2)</f>
        <v>0</v>
      </c>
      <c r="BL109" s="18" t="s">
        <v>163</v>
      </c>
      <c r="BM109" s="223" t="s">
        <v>190</v>
      </c>
    </row>
    <row r="110" s="1" customFormat="1">
      <c r="B110" s="39"/>
      <c r="C110" s="40"/>
      <c r="D110" s="225" t="s">
        <v>165</v>
      </c>
      <c r="E110" s="40"/>
      <c r="F110" s="226" t="s">
        <v>191</v>
      </c>
      <c r="G110" s="40"/>
      <c r="H110" s="40"/>
      <c r="I110" s="136"/>
      <c r="J110" s="40"/>
      <c r="K110" s="40"/>
      <c r="L110" s="44"/>
      <c r="M110" s="227"/>
      <c r="N110" s="84"/>
      <c r="O110" s="84"/>
      <c r="P110" s="84"/>
      <c r="Q110" s="84"/>
      <c r="R110" s="84"/>
      <c r="S110" s="84"/>
      <c r="T110" s="85"/>
      <c r="AT110" s="18" t="s">
        <v>165</v>
      </c>
      <c r="AU110" s="18" t="s">
        <v>86</v>
      </c>
    </row>
    <row r="111" s="12" customFormat="1">
      <c r="B111" s="228"/>
      <c r="C111" s="229"/>
      <c r="D111" s="225" t="s">
        <v>167</v>
      </c>
      <c r="E111" s="230" t="s">
        <v>19</v>
      </c>
      <c r="F111" s="231" t="s">
        <v>192</v>
      </c>
      <c r="G111" s="229"/>
      <c r="H111" s="232">
        <v>10</v>
      </c>
      <c r="I111" s="233"/>
      <c r="J111" s="229"/>
      <c r="K111" s="229"/>
      <c r="L111" s="234"/>
      <c r="M111" s="235"/>
      <c r="N111" s="236"/>
      <c r="O111" s="236"/>
      <c r="P111" s="236"/>
      <c r="Q111" s="236"/>
      <c r="R111" s="236"/>
      <c r="S111" s="236"/>
      <c r="T111" s="237"/>
      <c r="AT111" s="238" t="s">
        <v>167</v>
      </c>
      <c r="AU111" s="238" t="s">
        <v>86</v>
      </c>
      <c r="AV111" s="12" t="s">
        <v>86</v>
      </c>
      <c r="AW111" s="12" t="s">
        <v>37</v>
      </c>
      <c r="AX111" s="12" t="s">
        <v>76</v>
      </c>
      <c r="AY111" s="238" t="s">
        <v>156</v>
      </c>
    </row>
    <row r="112" s="13" customFormat="1">
      <c r="B112" s="239"/>
      <c r="C112" s="240"/>
      <c r="D112" s="225" t="s">
        <v>167</v>
      </c>
      <c r="E112" s="241" t="s">
        <v>19</v>
      </c>
      <c r="F112" s="242" t="s">
        <v>169</v>
      </c>
      <c r="G112" s="240"/>
      <c r="H112" s="243">
        <v>10</v>
      </c>
      <c r="I112" s="244"/>
      <c r="J112" s="240"/>
      <c r="K112" s="240"/>
      <c r="L112" s="245"/>
      <c r="M112" s="246"/>
      <c r="N112" s="247"/>
      <c r="O112" s="247"/>
      <c r="P112" s="247"/>
      <c r="Q112" s="247"/>
      <c r="R112" s="247"/>
      <c r="S112" s="247"/>
      <c r="T112" s="248"/>
      <c r="AT112" s="249" t="s">
        <v>167</v>
      </c>
      <c r="AU112" s="249" t="s">
        <v>86</v>
      </c>
      <c r="AV112" s="13" t="s">
        <v>163</v>
      </c>
      <c r="AW112" s="13" t="s">
        <v>37</v>
      </c>
      <c r="AX112" s="13" t="s">
        <v>80</v>
      </c>
      <c r="AY112" s="249" t="s">
        <v>156</v>
      </c>
    </row>
    <row r="113" s="1" customFormat="1" ht="24" customHeight="1">
      <c r="B113" s="39"/>
      <c r="C113" s="212" t="s">
        <v>193</v>
      </c>
      <c r="D113" s="212" t="s">
        <v>158</v>
      </c>
      <c r="E113" s="213" t="s">
        <v>194</v>
      </c>
      <c r="F113" s="214" t="s">
        <v>195</v>
      </c>
      <c r="G113" s="215" t="s">
        <v>172</v>
      </c>
      <c r="H113" s="216">
        <v>40.524000000000001</v>
      </c>
      <c r="I113" s="217"/>
      <c r="J113" s="218">
        <f>ROUND(I113*H113,2)</f>
        <v>0</v>
      </c>
      <c r="K113" s="214" t="s">
        <v>162</v>
      </c>
      <c r="L113" s="44"/>
      <c r="M113" s="219" t="s">
        <v>19</v>
      </c>
      <c r="N113" s="220" t="s">
        <v>47</v>
      </c>
      <c r="O113" s="84"/>
      <c r="P113" s="221">
        <f>O113*H113</f>
        <v>0</v>
      </c>
      <c r="Q113" s="221">
        <v>0</v>
      </c>
      <c r="R113" s="221">
        <f>Q113*H113</f>
        <v>0</v>
      </c>
      <c r="S113" s="221">
        <v>0</v>
      </c>
      <c r="T113" s="222">
        <f>S113*H113</f>
        <v>0</v>
      </c>
      <c r="AR113" s="223" t="s">
        <v>163</v>
      </c>
      <c r="AT113" s="223" t="s">
        <v>158</v>
      </c>
      <c r="AU113" s="223" t="s">
        <v>86</v>
      </c>
      <c r="AY113" s="18" t="s">
        <v>156</v>
      </c>
      <c r="BE113" s="224">
        <f>IF(N113="základní",J113,0)</f>
        <v>0</v>
      </c>
      <c r="BF113" s="224">
        <f>IF(N113="snížená",J113,0)</f>
        <v>0</v>
      </c>
      <c r="BG113" s="224">
        <f>IF(N113="zákl. přenesená",J113,0)</f>
        <v>0</v>
      </c>
      <c r="BH113" s="224">
        <f>IF(N113="sníž. přenesená",J113,0)</f>
        <v>0</v>
      </c>
      <c r="BI113" s="224">
        <f>IF(N113="nulová",J113,0)</f>
        <v>0</v>
      </c>
      <c r="BJ113" s="18" t="s">
        <v>80</v>
      </c>
      <c r="BK113" s="224">
        <f>ROUND(I113*H113,2)</f>
        <v>0</v>
      </c>
      <c r="BL113" s="18" t="s">
        <v>163</v>
      </c>
      <c r="BM113" s="223" t="s">
        <v>196</v>
      </c>
    </row>
    <row r="114" s="1" customFormat="1">
      <c r="B114" s="39"/>
      <c r="C114" s="40"/>
      <c r="D114" s="225" t="s">
        <v>165</v>
      </c>
      <c r="E114" s="40"/>
      <c r="F114" s="226" t="s">
        <v>197</v>
      </c>
      <c r="G114" s="40"/>
      <c r="H114" s="40"/>
      <c r="I114" s="136"/>
      <c r="J114" s="40"/>
      <c r="K114" s="40"/>
      <c r="L114" s="44"/>
      <c r="M114" s="227"/>
      <c r="N114" s="84"/>
      <c r="O114" s="84"/>
      <c r="P114" s="84"/>
      <c r="Q114" s="84"/>
      <c r="R114" s="84"/>
      <c r="S114" s="84"/>
      <c r="T114" s="85"/>
      <c r="AT114" s="18" t="s">
        <v>165</v>
      </c>
      <c r="AU114" s="18" t="s">
        <v>86</v>
      </c>
    </row>
    <row r="115" s="12" customFormat="1">
      <c r="B115" s="228"/>
      <c r="C115" s="229"/>
      <c r="D115" s="225" t="s">
        <v>167</v>
      </c>
      <c r="E115" s="230" t="s">
        <v>19</v>
      </c>
      <c r="F115" s="231" t="s">
        <v>198</v>
      </c>
      <c r="G115" s="229"/>
      <c r="H115" s="232">
        <v>44.640000000000001</v>
      </c>
      <c r="I115" s="233"/>
      <c r="J115" s="229"/>
      <c r="K115" s="229"/>
      <c r="L115" s="234"/>
      <c r="M115" s="235"/>
      <c r="N115" s="236"/>
      <c r="O115" s="236"/>
      <c r="P115" s="236"/>
      <c r="Q115" s="236"/>
      <c r="R115" s="236"/>
      <c r="S115" s="236"/>
      <c r="T115" s="237"/>
      <c r="AT115" s="238" t="s">
        <v>167</v>
      </c>
      <c r="AU115" s="238" t="s">
        <v>86</v>
      </c>
      <c r="AV115" s="12" t="s">
        <v>86</v>
      </c>
      <c r="AW115" s="12" t="s">
        <v>37</v>
      </c>
      <c r="AX115" s="12" t="s">
        <v>76</v>
      </c>
      <c r="AY115" s="238" t="s">
        <v>156</v>
      </c>
    </row>
    <row r="116" s="12" customFormat="1">
      <c r="B116" s="228"/>
      <c r="C116" s="229"/>
      <c r="D116" s="225" t="s">
        <v>167</v>
      </c>
      <c r="E116" s="230" t="s">
        <v>19</v>
      </c>
      <c r="F116" s="231" t="s">
        <v>199</v>
      </c>
      <c r="G116" s="229"/>
      <c r="H116" s="232">
        <v>6.9000000000000004</v>
      </c>
      <c r="I116" s="233"/>
      <c r="J116" s="229"/>
      <c r="K116" s="229"/>
      <c r="L116" s="234"/>
      <c r="M116" s="235"/>
      <c r="N116" s="236"/>
      <c r="O116" s="236"/>
      <c r="P116" s="236"/>
      <c r="Q116" s="236"/>
      <c r="R116" s="236"/>
      <c r="S116" s="236"/>
      <c r="T116" s="237"/>
      <c r="AT116" s="238" t="s">
        <v>167</v>
      </c>
      <c r="AU116" s="238" t="s">
        <v>86</v>
      </c>
      <c r="AV116" s="12" t="s">
        <v>86</v>
      </c>
      <c r="AW116" s="12" t="s">
        <v>37</v>
      </c>
      <c r="AX116" s="12" t="s">
        <v>76</v>
      </c>
      <c r="AY116" s="238" t="s">
        <v>156</v>
      </c>
    </row>
    <row r="117" s="12" customFormat="1">
      <c r="B117" s="228"/>
      <c r="C117" s="229"/>
      <c r="D117" s="225" t="s">
        <v>167</v>
      </c>
      <c r="E117" s="230" t="s">
        <v>19</v>
      </c>
      <c r="F117" s="231" t="s">
        <v>114</v>
      </c>
      <c r="G117" s="229"/>
      <c r="H117" s="232">
        <v>16</v>
      </c>
      <c r="I117" s="233"/>
      <c r="J117" s="229"/>
      <c r="K117" s="229"/>
      <c r="L117" s="234"/>
      <c r="M117" s="235"/>
      <c r="N117" s="236"/>
      <c r="O117" s="236"/>
      <c r="P117" s="236"/>
      <c r="Q117" s="236"/>
      <c r="R117" s="236"/>
      <c r="S117" s="236"/>
      <c r="T117" s="237"/>
      <c r="AT117" s="238" t="s">
        <v>167</v>
      </c>
      <c r="AU117" s="238" t="s">
        <v>86</v>
      </c>
      <c r="AV117" s="12" t="s">
        <v>86</v>
      </c>
      <c r="AW117" s="12" t="s">
        <v>37</v>
      </c>
      <c r="AX117" s="12" t="s">
        <v>76</v>
      </c>
      <c r="AY117" s="238" t="s">
        <v>156</v>
      </c>
    </row>
    <row r="118" s="13" customFormat="1">
      <c r="B118" s="239"/>
      <c r="C118" s="240"/>
      <c r="D118" s="225" t="s">
        <v>167</v>
      </c>
      <c r="E118" s="241" t="s">
        <v>104</v>
      </c>
      <c r="F118" s="242" t="s">
        <v>169</v>
      </c>
      <c r="G118" s="240"/>
      <c r="H118" s="243">
        <v>67.540000000000006</v>
      </c>
      <c r="I118" s="244"/>
      <c r="J118" s="240"/>
      <c r="K118" s="240"/>
      <c r="L118" s="245"/>
      <c r="M118" s="246"/>
      <c r="N118" s="247"/>
      <c r="O118" s="247"/>
      <c r="P118" s="247"/>
      <c r="Q118" s="247"/>
      <c r="R118" s="247"/>
      <c r="S118" s="247"/>
      <c r="T118" s="248"/>
      <c r="AT118" s="249" t="s">
        <v>167</v>
      </c>
      <c r="AU118" s="249" t="s">
        <v>86</v>
      </c>
      <c r="AV118" s="13" t="s">
        <v>163</v>
      </c>
      <c r="AW118" s="13" t="s">
        <v>37</v>
      </c>
      <c r="AX118" s="13" t="s">
        <v>76</v>
      </c>
      <c r="AY118" s="249" t="s">
        <v>156</v>
      </c>
    </row>
    <row r="119" s="12" customFormat="1">
      <c r="B119" s="228"/>
      <c r="C119" s="229"/>
      <c r="D119" s="225" t="s">
        <v>167</v>
      </c>
      <c r="E119" s="230" t="s">
        <v>19</v>
      </c>
      <c r="F119" s="231" t="s">
        <v>200</v>
      </c>
      <c r="G119" s="229"/>
      <c r="H119" s="232">
        <v>40.524000000000001</v>
      </c>
      <c r="I119" s="233"/>
      <c r="J119" s="229"/>
      <c r="K119" s="229"/>
      <c r="L119" s="234"/>
      <c r="M119" s="235"/>
      <c r="N119" s="236"/>
      <c r="O119" s="236"/>
      <c r="P119" s="236"/>
      <c r="Q119" s="236"/>
      <c r="R119" s="236"/>
      <c r="S119" s="236"/>
      <c r="T119" s="237"/>
      <c r="AT119" s="238" t="s">
        <v>167</v>
      </c>
      <c r="AU119" s="238" t="s">
        <v>86</v>
      </c>
      <c r="AV119" s="12" t="s">
        <v>86</v>
      </c>
      <c r="AW119" s="12" t="s">
        <v>37</v>
      </c>
      <c r="AX119" s="12" t="s">
        <v>76</v>
      </c>
      <c r="AY119" s="238" t="s">
        <v>156</v>
      </c>
    </row>
    <row r="120" s="13" customFormat="1">
      <c r="B120" s="239"/>
      <c r="C120" s="240"/>
      <c r="D120" s="225" t="s">
        <v>167</v>
      </c>
      <c r="E120" s="241" t="s">
        <v>19</v>
      </c>
      <c r="F120" s="242" t="s">
        <v>169</v>
      </c>
      <c r="G120" s="240"/>
      <c r="H120" s="243">
        <v>40.524000000000001</v>
      </c>
      <c r="I120" s="244"/>
      <c r="J120" s="240"/>
      <c r="K120" s="240"/>
      <c r="L120" s="245"/>
      <c r="M120" s="246"/>
      <c r="N120" s="247"/>
      <c r="O120" s="247"/>
      <c r="P120" s="247"/>
      <c r="Q120" s="247"/>
      <c r="R120" s="247"/>
      <c r="S120" s="247"/>
      <c r="T120" s="248"/>
      <c r="AT120" s="249" t="s">
        <v>167</v>
      </c>
      <c r="AU120" s="249" t="s">
        <v>86</v>
      </c>
      <c r="AV120" s="13" t="s">
        <v>163</v>
      </c>
      <c r="AW120" s="13" t="s">
        <v>37</v>
      </c>
      <c r="AX120" s="13" t="s">
        <v>80</v>
      </c>
      <c r="AY120" s="249" t="s">
        <v>156</v>
      </c>
    </row>
    <row r="121" s="1" customFormat="1" ht="24" customHeight="1">
      <c r="B121" s="39"/>
      <c r="C121" s="212" t="s">
        <v>201</v>
      </c>
      <c r="D121" s="212" t="s">
        <v>158</v>
      </c>
      <c r="E121" s="213" t="s">
        <v>202</v>
      </c>
      <c r="F121" s="214" t="s">
        <v>203</v>
      </c>
      <c r="G121" s="215" t="s">
        <v>172</v>
      </c>
      <c r="H121" s="216">
        <v>40.524000000000001</v>
      </c>
      <c r="I121" s="217"/>
      <c r="J121" s="218">
        <f>ROUND(I121*H121,2)</f>
        <v>0</v>
      </c>
      <c r="K121" s="214" t="s">
        <v>162</v>
      </c>
      <c r="L121" s="44"/>
      <c r="M121" s="219" t="s">
        <v>19</v>
      </c>
      <c r="N121" s="220" t="s">
        <v>47</v>
      </c>
      <c r="O121" s="84"/>
      <c r="P121" s="221">
        <f>O121*H121</f>
        <v>0</v>
      </c>
      <c r="Q121" s="221">
        <v>0</v>
      </c>
      <c r="R121" s="221">
        <f>Q121*H121</f>
        <v>0</v>
      </c>
      <c r="S121" s="221">
        <v>0</v>
      </c>
      <c r="T121" s="222">
        <f>S121*H121</f>
        <v>0</v>
      </c>
      <c r="AR121" s="223" t="s">
        <v>163</v>
      </c>
      <c r="AT121" s="223" t="s">
        <v>158</v>
      </c>
      <c r="AU121" s="223" t="s">
        <v>86</v>
      </c>
      <c r="AY121" s="18" t="s">
        <v>156</v>
      </c>
      <c r="BE121" s="224">
        <f>IF(N121="základní",J121,0)</f>
        <v>0</v>
      </c>
      <c r="BF121" s="224">
        <f>IF(N121="snížená",J121,0)</f>
        <v>0</v>
      </c>
      <c r="BG121" s="224">
        <f>IF(N121="zákl. přenesená",J121,0)</f>
        <v>0</v>
      </c>
      <c r="BH121" s="224">
        <f>IF(N121="sníž. přenesená",J121,0)</f>
        <v>0</v>
      </c>
      <c r="BI121" s="224">
        <f>IF(N121="nulová",J121,0)</f>
        <v>0</v>
      </c>
      <c r="BJ121" s="18" t="s">
        <v>80</v>
      </c>
      <c r="BK121" s="224">
        <f>ROUND(I121*H121,2)</f>
        <v>0</v>
      </c>
      <c r="BL121" s="18" t="s">
        <v>163</v>
      </c>
      <c r="BM121" s="223" t="s">
        <v>204</v>
      </c>
    </row>
    <row r="122" s="1" customFormat="1">
      <c r="B122" s="39"/>
      <c r="C122" s="40"/>
      <c r="D122" s="225" t="s">
        <v>165</v>
      </c>
      <c r="E122" s="40"/>
      <c r="F122" s="226" t="s">
        <v>197</v>
      </c>
      <c r="G122" s="40"/>
      <c r="H122" s="40"/>
      <c r="I122" s="136"/>
      <c r="J122" s="40"/>
      <c r="K122" s="40"/>
      <c r="L122" s="44"/>
      <c r="M122" s="227"/>
      <c r="N122" s="84"/>
      <c r="O122" s="84"/>
      <c r="P122" s="84"/>
      <c r="Q122" s="84"/>
      <c r="R122" s="84"/>
      <c r="S122" s="84"/>
      <c r="T122" s="85"/>
      <c r="AT122" s="18" t="s">
        <v>165</v>
      </c>
      <c r="AU122" s="18" t="s">
        <v>86</v>
      </c>
    </row>
    <row r="123" s="12" customFormat="1">
      <c r="B123" s="228"/>
      <c r="C123" s="229"/>
      <c r="D123" s="225" t="s">
        <v>167</v>
      </c>
      <c r="E123" s="230" t="s">
        <v>19</v>
      </c>
      <c r="F123" s="231" t="s">
        <v>200</v>
      </c>
      <c r="G123" s="229"/>
      <c r="H123" s="232">
        <v>40.524000000000001</v>
      </c>
      <c r="I123" s="233"/>
      <c r="J123" s="229"/>
      <c r="K123" s="229"/>
      <c r="L123" s="234"/>
      <c r="M123" s="235"/>
      <c r="N123" s="236"/>
      <c r="O123" s="236"/>
      <c r="P123" s="236"/>
      <c r="Q123" s="236"/>
      <c r="R123" s="236"/>
      <c r="S123" s="236"/>
      <c r="T123" s="237"/>
      <c r="AT123" s="238" t="s">
        <v>167</v>
      </c>
      <c r="AU123" s="238" t="s">
        <v>86</v>
      </c>
      <c r="AV123" s="12" t="s">
        <v>86</v>
      </c>
      <c r="AW123" s="12" t="s">
        <v>37</v>
      </c>
      <c r="AX123" s="12" t="s">
        <v>76</v>
      </c>
      <c r="AY123" s="238" t="s">
        <v>156</v>
      </c>
    </row>
    <row r="124" s="13" customFormat="1">
      <c r="B124" s="239"/>
      <c r="C124" s="240"/>
      <c r="D124" s="225" t="s">
        <v>167</v>
      </c>
      <c r="E124" s="241" t="s">
        <v>19</v>
      </c>
      <c r="F124" s="242" t="s">
        <v>169</v>
      </c>
      <c r="G124" s="240"/>
      <c r="H124" s="243">
        <v>40.524000000000001</v>
      </c>
      <c r="I124" s="244"/>
      <c r="J124" s="240"/>
      <c r="K124" s="240"/>
      <c r="L124" s="245"/>
      <c r="M124" s="246"/>
      <c r="N124" s="247"/>
      <c r="O124" s="247"/>
      <c r="P124" s="247"/>
      <c r="Q124" s="247"/>
      <c r="R124" s="247"/>
      <c r="S124" s="247"/>
      <c r="T124" s="248"/>
      <c r="AT124" s="249" t="s">
        <v>167</v>
      </c>
      <c r="AU124" s="249" t="s">
        <v>86</v>
      </c>
      <c r="AV124" s="13" t="s">
        <v>163</v>
      </c>
      <c r="AW124" s="13" t="s">
        <v>37</v>
      </c>
      <c r="AX124" s="13" t="s">
        <v>80</v>
      </c>
      <c r="AY124" s="249" t="s">
        <v>156</v>
      </c>
    </row>
    <row r="125" s="1" customFormat="1" ht="24" customHeight="1">
      <c r="B125" s="39"/>
      <c r="C125" s="212" t="s">
        <v>205</v>
      </c>
      <c r="D125" s="212" t="s">
        <v>158</v>
      </c>
      <c r="E125" s="213" t="s">
        <v>206</v>
      </c>
      <c r="F125" s="214" t="s">
        <v>207</v>
      </c>
      <c r="G125" s="215" t="s">
        <v>172</v>
      </c>
      <c r="H125" s="216">
        <v>27.015999999999998</v>
      </c>
      <c r="I125" s="217"/>
      <c r="J125" s="218">
        <f>ROUND(I125*H125,2)</f>
        <v>0</v>
      </c>
      <c r="K125" s="214" t="s">
        <v>162</v>
      </c>
      <c r="L125" s="44"/>
      <c r="M125" s="219" t="s">
        <v>19</v>
      </c>
      <c r="N125" s="220" t="s">
        <v>47</v>
      </c>
      <c r="O125" s="84"/>
      <c r="P125" s="221">
        <f>O125*H125</f>
        <v>0</v>
      </c>
      <c r="Q125" s="221">
        <v>0</v>
      </c>
      <c r="R125" s="221">
        <f>Q125*H125</f>
        <v>0</v>
      </c>
      <c r="S125" s="221">
        <v>0</v>
      </c>
      <c r="T125" s="222">
        <f>S125*H125</f>
        <v>0</v>
      </c>
      <c r="AR125" s="223" t="s">
        <v>163</v>
      </c>
      <c r="AT125" s="223" t="s">
        <v>158</v>
      </c>
      <c r="AU125" s="223" t="s">
        <v>86</v>
      </c>
      <c r="AY125" s="18" t="s">
        <v>156</v>
      </c>
      <c r="BE125" s="224">
        <f>IF(N125="základní",J125,0)</f>
        <v>0</v>
      </c>
      <c r="BF125" s="224">
        <f>IF(N125="snížená",J125,0)</f>
        <v>0</v>
      </c>
      <c r="BG125" s="224">
        <f>IF(N125="zákl. přenesená",J125,0)</f>
        <v>0</v>
      </c>
      <c r="BH125" s="224">
        <f>IF(N125="sníž. přenesená",J125,0)</f>
        <v>0</v>
      </c>
      <c r="BI125" s="224">
        <f>IF(N125="nulová",J125,0)</f>
        <v>0</v>
      </c>
      <c r="BJ125" s="18" t="s">
        <v>80</v>
      </c>
      <c r="BK125" s="224">
        <f>ROUND(I125*H125,2)</f>
        <v>0</v>
      </c>
      <c r="BL125" s="18" t="s">
        <v>163</v>
      </c>
      <c r="BM125" s="223" t="s">
        <v>208</v>
      </c>
    </row>
    <row r="126" s="1" customFormat="1">
      <c r="B126" s="39"/>
      <c r="C126" s="40"/>
      <c r="D126" s="225" t="s">
        <v>165</v>
      </c>
      <c r="E126" s="40"/>
      <c r="F126" s="226" t="s">
        <v>197</v>
      </c>
      <c r="G126" s="40"/>
      <c r="H126" s="40"/>
      <c r="I126" s="136"/>
      <c r="J126" s="40"/>
      <c r="K126" s="40"/>
      <c r="L126" s="44"/>
      <c r="M126" s="227"/>
      <c r="N126" s="84"/>
      <c r="O126" s="84"/>
      <c r="P126" s="84"/>
      <c r="Q126" s="84"/>
      <c r="R126" s="84"/>
      <c r="S126" s="84"/>
      <c r="T126" s="85"/>
      <c r="AT126" s="18" t="s">
        <v>165</v>
      </c>
      <c r="AU126" s="18" t="s">
        <v>86</v>
      </c>
    </row>
    <row r="127" s="12" customFormat="1">
      <c r="B127" s="228"/>
      <c r="C127" s="229"/>
      <c r="D127" s="225" t="s">
        <v>167</v>
      </c>
      <c r="E127" s="230" t="s">
        <v>19</v>
      </c>
      <c r="F127" s="231" t="s">
        <v>209</v>
      </c>
      <c r="G127" s="229"/>
      <c r="H127" s="232">
        <v>27.015999999999998</v>
      </c>
      <c r="I127" s="233"/>
      <c r="J127" s="229"/>
      <c r="K127" s="229"/>
      <c r="L127" s="234"/>
      <c r="M127" s="235"/>
      <c r="N127" s="236"/>
      <c r="O127" s="236"/>
      <c r="P127" s="236"/>
      <c r="Q127" s="236"/>
      <c r="R127" s="236"/>
      <c r="S127" s="236"/>
      <c r="T127" s="237"/>
      <c r="AT127" s="238" t="s">
        <v>167</v>
      </c>
      <c r="AU127" s="238" t="s">
        <v>86</v>
      </c>
      <c r="AV127" s="12" t="s">
        <v>86</v>
      </c>
      <c r="AW127" s="12" t="s">
        <v>37</v>
      </c>
      <c r="AX127" s="12" t="s">
        <v>76</v>
      </c>
      <c r="AY127" s="238" t="s">
        <v>156</v>
      </c>
    </row>
    <row r="128" s="13" customFormat="1">
      <c r="B128" s="239"/>
      <c r="C128" s="240"/>
      <c r="D128" s="225" t="s">
        <v>167</v>
      </c>
      <c r="E128" s="241" t="s">
        <v>19</v>
      </c>
      <c r="F128" s="242" t="s">
        <v>169</v>
      </c>
      <c r="G128" s="240"/>
      <c r="H128" s="243">
        <v>27.015999999999998</v>
      </c>
      <c r="I128" s="244"/>
      <c r="J128" s="240"/>
      <c r="K128" s="240"/>
      <c r="L128" s="245"/>
      <c r="M128" s="246"/>
      <c r="N128" s="247"/>
      <c r="O128" s="247"/>
      <c r="P128" s="247"/>
      <c r="Q128" s="247"/>
      <c r="R128" s="247"/>
      <c r="S128" s="247"/>
      <c r="T128" s="248"/>
      <c r="AT128" s="249" t="s">
        <v>167</v>
      </c>
      <c r="AU128" s="249" t="s">
        <v>86</v>
      </c>
      <c r="AV128" s="13" t="s">
        <v>163</v>
      </c>
      <c r="AW128" s="13" t="s">
        <v>37</v>
      </c>
      <c r="AX128" s="13" t="s">
        <v>80</v>
      </c>
      <c r="AY128" s="249" t="s">
        <v>156</v>
      </c>
    </row>
    <row r="129" s="1" customFormat="1" ht="24" customHeight="1">
      <c r="B129" s="39"/>
      <c r="C129" s="212" t="s">
        <v>210</v>
      </c>
      <c r="D129" s="212" t="s">
        <v>158</v>
      </c>
      <c r="E129" s="213" t="s">
        <v>211</v>
      </c>
      <c r="F129" s="214" t="s">
        <v>212</v>
      </c>
      <c r="G129" s="215" t="s">
        <v>172</v>
      </c>
      <c r="H129" s="216">
        <v>8.1050000000000004</v>
      </c>
      <c r="I129" s="217"/>
      <c r="J129" s="218">
        <f>ROUND(I129*H129,2)</f>
        <v>0</v>
      </c>
      <c r="K129" s="214" t="s">
        <v>162</v>
      </c>
      <c r="L129" s="44"/>
      <c r="M129" s="219" t="s">
        <v>19</v>
      </c>
      <c r="N129" s="220" t="s">
        <v>47</v>
      </c>
      <c r="O129" s="84"/>
      <c r="P129" s="221">
        <f>O129*H129</f>
        <v>0</v>
      </c>
      <c r="Q129" s="221">
        <v>0</v>
      </c>
      <c r="R129" s="221">
        <f>Q129*H129</f>
        <v>0</v>
      </c>
      <c r="S129" s="221">
        <v>0</v>
      </c>
      <c r="T129" s="222">
        <f>S129*H129</f>
        <v>0</v>
      </c>
      <c r="AR129" s="223" t="s">
        <v>163</v>
      </c>
      <c r="AT129" s="223" t="s">
        <v>158</v>
      </c>
      <c r="AU129" s="223" t="s">
        <v>86</v>
      </c>
      <c r="AY129" s="18" t="s">
        <v>156</v>
      </c>
      <c r="BE129" s="224">
        <f>IF(N129="základní",J129,0)</f>
        <v>0</v>
      </c>
      <c r="BF129" s="224">
        <f>IF(N129="snížená",J129,0)</f>
        <v>0</v>
      </c>
      <c r="BG129" s="224">
        <f>IF(N129="zákl. přenesená",J129,0)</f>
        <v>0</v>
      </c>
      <c r="BH129" s="224">
        <f>IF(N129="sníž. přenesená",J129,0)</f>
        <v>0</v>
      </c>
      <c r="BI129" s="224">
        <f>IF(N129="nulová",J129,0)</f>
        <v>0</v>
      </c>
      <c r="BJ129" s="18" t="s">
        <v>80</v>
      </c>
      <c r="BK129" s="224">
        <f>ROUND(I129*H129,2)</f>
        <v>0</v>
      </c>
      <c r="BL129" s="18" t="s">
        <v>163</v>
      </c>
      <c r="BM129" s="223" t="s">
        <v>213</v>
      </c>
    </row>
    <row r="130" s="1" customFormat="1">
      <c r="B130" s="39"/>
      <c r="C130" s="40"/>
      <c r="D130" s="225" t="s">
        <v>165</v>
      </c>
      <c r="E130" s="40"/>
      <c r="F130" s="226" t="s">
        <v>197</v>
      </c>
      <c r="G130" s="40"/>
      <c r="H130" s="40"/>
      <c r="I130" s="136"/>
      <c r="J130" s="40"/>
      <c r="K130" s="40"/>
      <c r="L130" s="44"/>
      <c r="M130" s="227"/>
      <c r="N130" s="84"/>
      <c r="O130" s="84"/>
      <c r="P130" s="84"/>
      <c r="Q130" s="84"/>
      <c r="R130" s="84"/>
      <c r="S130" s="84"/>
      <c r="T130" s="85"/>
      <c r="AT130" s="18" t="s">
        <v>165</v>
      </c>
      <c r="AU130" s="18" t="s">
        <v>86</v>
      </c>
    </row>
    <row r="131" s="12" customFormat="1">
      <c r="B131" s="228"/>
      <c r="C131" s="229"/>
      <c r="D131" s="225" t="s">
        <v>167</v>
      </c>
      <c r="E131" s="230" t="s">
        <v>19</v>
      </c>
      <c r="F131" s="231" t="s">
        <v>214</v>
      </c>
      <c r="G131" s="229"/>
      <c r="H131" s="232">
        <v>8.1050000000000004</v>
      </c>
      <c r="I131" s="233"/>
      <c r="J131" s="229"/>
      <c r="K131" s="229"/>
      <c r="L131" s="234"/>
      <c r="M131" s="235"/>
      <c r="N131" s="236"/>
      <c r="O131" s="236"/>
      <c r="P131" s="236"/>
      <c r="Q131" s="236"/>
      <c r="R131" s="236"/>
      <c r="S131" s="236"/>
      <c r="T131" s="237"/>
      <c r="AT131" s="238" t="s">
        <v>167</v>
      </c>
      <c r="AU131" s="238" t="s">
        <v>86</v>
      </c>
      <c r="AV131" s="12" t="s">
        <v>86</v>
      </c>
      <c r="AW131" s="12" t="s">
        <v>37</v>
      </c>
      <c r="AX131" s="12" t="s">
        <v>76</v>
      </c>
      <c r="AY131" s="238" t="s">
        <v>156</v>
      </c>
    </row>
    <row r="132" s="13" customFormat="1">
      <c r="B132" s="239"/>
      <c r="C132" s="240"/>
      <c r="D132" s="225" t="s">
        <v>167</v>
      </c>
      <c r="E132" s="241" t="s">
        <v>19</v>
      </c>
      <c r="F132" s="242" t="s">
        <v>169</v>
      </c>
      <c r="G132" s="240"/>
      <c r="H132" s="243">
        <v>8.1050000000000004</v>
      </c>
      <c r="I132" s="244"/>
      <c r="J132" s="240"/>
      <c r="K132" s="240"/>
      <c r="L132" s="245"/>
      <c r="M132" s="246"/>
      <c r="N132" s="247"/>
      <c r="O132" s="247"/>
      <c r="P132" s="247"/>
      <c r="Q132" s="247"/>
      <c r="R132" s="247"/>
      <c r="S132" s="247"/>
      <c r="T132" s="248"/>
      <c r="AT132" s="249" t="s">
        <v>167</v>
      </c>
      <c r="AU132" s="249" t="s">
        <v>86</v>
      </c>
      <c r="AV132" s="13" t="s">
        <v>163</v>
      </c>
      <c r="AW132" s="13" t="s">
        <v>37</v>
      </c>
      <c r="AX132" s="13" t="s">
        <v>80</v>
      </c>
      <c r="AY132" s="249" t="s">
        <v>156</v>
      </c>
    </row>
    <row r="133" s="1" customFormat="1" ht="24" customHeight="1">
      <c r="B133" s="39"/>
      <c r="C133" s="212" t="s">
        <v>215</v>
      </c>
      <c r="D133" s="212" t="s">
        <v>158</v>
      </c>
      <c r="E133" s="213" t="s">
        <v>216</v>
      </c>
      <c r="F133" s="214" t="s">
        <v>217</v>
      </c>
      <c r="G133" s="215" t="s">
        <v>172</v>
      </c>
      <c r="H133" s="216">
        <v>27.015999999999998</v>
      </c>
      <c r="I133" s="217"/>
      <c r="J133" s="218">
        <f>ROUND(I133*H133,2)</f>
        <v>0</v>
      </c>
      <c r="K133" s="214" t="s">
        <v>162</v>
      </c>
      <c r="L133" s="44"/>
      <c r="M133" s="219" t="s">
        <v>19</v>
      </c>
      <c r="N133" s="220" t="s">
        <v>47</v>
      </c>
      <c r="O133" s="84"/>
      <c r="P133" s="221">
        <f>O133*H133</f>
        <v>0</v>
      </c>
      <c r="Q133" s="221">
        <v>0</v>
      </c>
      <c r="R133" s="221">
        <f>Q133*H133</f>
        <v>0</v>
      </c>
      <c r="S133" s="221">
        <v>0</v>
      </c>
      <c r="T133" s="222">
        <f>S133*H133</f>
        <v>0</v>
      </c>
      <c r="AR133" s="223" t="s">
        <v>163</v>
      </c>
      <c r="AT133" s="223" t="s">
        <v>158</v>
      </c>
      <c r="AU133" s="223" t="s">
        <v>86</v>
      </c>
      <c r="AY133" s="18" t="s">
        <v>156</v>
      </c>
      <c r="BE133" s="224">
        <f>IF(N133="základní",J133,0)</f>
        <v>0</v>
      </c>
      <c r="BF133" s="224">
        <f>IF(N133="snížená",J133,0)</f>
        <v>0</v>
      </c>
      <c r="BG133" s="224">
        <f>IF(N133="zákl. přenesená",J133,0)</f>
        <v>0</v>
      </c>
      <c r="BH133" s="224">
        <f>IF(N133="sníž. přenesená",J133,0)</f>
        <v>0</v>
      </c>
      <c r="BI133" s="224">
        <f>IF(N133="nulová",J133,0)</f>
        <v>0</v>
      </c>
      <c r="BJ133" s="18" t="s">
        <v>80</v>
      </c>
      <c r="BK133" s="224">
        <f>ROUND(I133*H133,2)</f>
        <v>0</v>
      </c>
      <c r="BL133" s="18" t="s">
        <v>163</v>
      </c>
      <c r="BM133" s="223" t="s">
        <v>218</v>
      </c>
    </row>
    <row r="134" s="1" customFormat="1">
      <c r="B134" s="39"/>
      <c r="C134" s="40"/>
      <c r="D134" s="225" t="s">
        <v>165</v>
      </c>
      <c r="E134" s="40"/>
      <c r="F134" s="226" t="s">
        <v>197</v>
      </c>
      <c r="G134" s="40"/>
      <c r="H134" s="40"/>
      <c r="I134" s="136"/>
      <c r="J134" s="40"/>
      <c r="K134" s="40"/>
      <c r="L134" s="44"/>
      <c r="M134" s="227"/>
      <c r="N134" s="84"/>
      <c r="O134" s="84"/>
      <c r="P134" s="84"/>
      <c r="Q134" s="84"/>
      <c r="R134" s="84"/>
      <c r="S134" s="84"/>
      <c r="T134" s="85"/>
      <c r="AT134" s="18" t="s">
        <v>165</v>
      </c>
      <c r="AU134" s="18" t="s">
        <v>86</v>
      </c>
    </row>
    <row r="135" s="12" customFormat="1">
      <c r="B135" s="228"/>
      <c r="C135" s="229"/>
      <c r="D135" s="225" t="s">
        <v>167</v>
      </c>
      <c r="E135" s="230" t="s">
        <v>19</v>
      </c>
      <c r="F135" s="231" t="s">
        <v>209</v>
      </c>
      <c r="G135" s="229"/>
      <c r="H135" s="232">
        <v>27.015999999999998</v>
      </c>
      <c r="I135" s="233"/>
      <c r="J135" s="229"/>
      <c r="K135" s="229"/>
      <c r="L135" s="234"/>
      <c r="M135" s="235"/>
      <c r="N135" s="236"/>
      <c r="O135" s="236"/>
      <c r="P135" s="236"/>
      <c r="Q135" s="236"/>
      <c r="R135" s="236"/>
      <c r="S135" s="236"/>
      <c r="T135" s="237"/>
      <c r="AT135" s="238" t="s">
        <v>167</v>
      </c>
      <c r="AU135" s="238" t="s">
        <v>86</v>
      </c>
      <c r="AV135" s="12" t="s">
        <v>86</v>
      </c>
      <c r="AW135" s="12" t="s">
        <v>37</v>
      </c>
      <c r="AX135" s="12" t="s">
        <v>76</v>
      </c>
      <c r="AY135" s="238" t="s">
        <v>156</v>
      </c>
    </row>
    <row r="136" s="13" customFormat="1">
      <c r="B136" s="239"/>
      <c r="C136" s="240"/>
      <c r="D136" s="225" t="s">
        <v>167</v>
      </c>
      <c r="E136" s="241" t="s">
        <v>19</v>
      </c>
      <c r="F136" s="242" t="s">
        <v>169</v>
      </c>
      <c r="G136" s="240"/>
      <c r="H136" s="243">
        <v>27.015999999999998</v>
      </c>
      <c r="I136" s="244"/>
      <c r="J136" s="240"/>
      <c r="K136" s="240"/>
      <c r="L136" s="245"/>
      <c r="M136" s="246"/>
      <c r="N136" s="247"/>
      <c r="O136" s="247"/>
      <c r="P136" s="247"/>
      <c r="Q136" s="247"/>
      <c r="R136" s="247"/>
      <c r="S136" s="247"/>
      <c r="T136" s="248"/>
      <c r="AT136" s="249" t="s">
        <v>167</v>
      </c>
      <c r="AU136" s="249" t="s">
        <v>86</v>
      </c>
      <c r="AV136" s="13" t="s">
        <v>163</v>
      </c>
      <c r="AW136" s="13" t="s">
        <v>37</v>
      </c>
      <c r="AX136" s="13" t="s">
        <v>80</v>
      </c>
      <c r="AY136" s="249" t="s">
        <v>156</v>
      </c>
    </row>
    <row r="137" s="1" customFormat="1" ht="36" customHeight="1">
      <c r="B137" s="39"/>
      <c r="C137" s="212" t="s">
        <v>219</v>
      </c>
      <c r="D137" s="212" t="s">
        <v>158</v>
      </c>
      <c r="E137" s="213" t="s">
        <v>220</v>
      </c>
      <c r="F137" s="214" t="s">
        <v>221</v>
      </c>
      <c r="G137" s="215" t="s">
        <v>172</v>
      </c>
      <c r="H137" s="216">
        <v>313</v>
      </c>
      <c r="I137" s="217"/>
      <c r="J137" s="218">
        <f>ROUND(I137*H137,2)</f>
        <v>0</v>
      </c>
      <c r="K137" s="214" t="s">
        <v>162</v>
      </c>
      <c r="L137" s="44"/>
      <c r="M137" s="219" t="s">
        <v>19</v>
      </c>
      <c r="N137" s="220" t="s">
        <v>47</v>
      </c>
      <c r="O137" s="84"/>
      <c r="P137" s="221">
        <f>O137*H137</f>
        <v>0</v>
      </c>
      <c r="Q137" s="221">
        <v>0</v>
      </c>
      <c r="R137" s="221">
        <f>Q137*H137</f>
        <v>0</v>
      </c>
      <c r="S137" s="221">
        <v>0</v>
      </c>
      <c r="T137" s="222">
        <f>S137*H137</f>
        <v>0</v>
      </c>
      <c r="AR137" s="223" t="s">
        <v>163</v>
      </c>
      <c r="AT137" s="223" t="s">
        <v>158</v>
      </c>
      <c r="AU137" s="223" t="s">
        <v>86</v>
      </c>
      <c r="AY137" s="18" t="s">
        <v>156</v>
      </c>
      <c r="BE137" s="224">
        <f>IF(N137="základní",J137,0)</f>
        <v>0</v>
      </c>
      <c r="BF137" s="224">
        <f>IF(N137="snížená",J137,0)</f>
        <v>0</v>
      </c>
      <c r="BG137" s="224">
        <f>IF(N137="zákl. přenesená",J137,0)</f>
        <v>0</v>
      </c>
      <c r="BH137" s="224">
        <f>IF(N137="sníž. přenesená",J137,0)</f>
        <v>0</v>
      </c>
      <c r="BI137" s="224">
        <f>IF(N137="nulová",J137,0)</f>
        <v>0</v>
      </c>
      <c r="BJ137" s="18" t="s">
        <v>80</v>
      </c>
      <c r="BK137" s="224">
        <f>ROUND(I137*H137,2)</f>
        <v>0</v>
      </c>
      <c r="BL137" s="18" t="s">
        <v>163</v>
      </c>
      <c r="BM137" s="223" t="s">
        <v>222</v>
      </c>
    </row>
    <row r="138" s="1" customFormat="1">
      <c r="B138" s="39"/>
      <c r="C138" s="40"/>
      <c r="D138" s="225" t="s">
        <v>165</v>
      </c>
      <c r="E138" s="40"/>
      <c r="F138" s="226" t="s">
        <v>223</v>
      </c>
      <c r="G138" s="40"/>
      <c r="H138" s="40"/>
      <c r="I138" s="136"/>
      <c r="J138" s="40"/>
      <c r="K138" s="40"/>
      <c r="L138" s="44"/>
      <c r="M138" s="227"/>
      <c r="N138" s="84"/>
      <c r="O138" s="84"/>
      <c r="P138" s="84"/>
      <c r="Q138" s="84"/>
      <c r="R138" s="84"/>
      <c r="S138" s="84"/>
      <c r="T138" s="85"/>
      <c r="AT138" s="18" t="s">
        <v>165</v>
      </c>
      <c r="AU138" s="18" t="s">
        <v>86</v>
      </c>
    </row>
    <row r="139" s="12" customFormat="1">
      <c r="B139" s="228"/>
      <c r="C139" s="229"/>
      <c r="D139" s="225" t="s">
        <v>167</v>
      </c>
      <c r="E139" s="230" t="s">
        <v>19</v>
      </c>
      <c r="F139" s="231" t="s">
        <v>224</v>
      </c>
      <c r="G139" s="229"/>
      <c r="H139" s="232">
        <v>313</v>
      </c>
      <c r="I139" s="233"/>
      <c r="J139" s="229"/>
      <c r="K139" s="229"/>
      <c r="L139" s="234"/>
      <c r="M139" s="235"/>
      <c r="N139" s="236"/>
      <c r="O139" s="236"/>
      <c r="P139" s="236"/>
      <c r="Q139" s="236"/>
      <c r="R139" s="236"/>
      <c r="S139" s="236"/>
      <c r="T139" s="237"/>
      <c r="AT139" s="238" t="s">
        <v>167</v>
      </c>
      <c r="AU139" s="238" t="s">
        <v>86</v>
      </c>
      <c r="AV139" s="12" t="s">
        <v>86</v>
      </c>
      <c r="AW139" s="12" t="s">
        <v>37</v>
      </c>
      <c r="AX139" s="12" t="s">
        <v>76</v>
      </c>
      <c r="AY139" s="238" t="s">
        <v>156</v>
      </c>
    </row>
    <row r="140" s="13" customFormat="1">
      <c r="B140" s="239"/>
      <c r="C140" s="240"/>
      <c r="D140" s="225" t="s">
        <v>167</v>
      </c>
      <c r="E140" s="241" t="s">
        <v>225</v>
      </c>
      <c r="F140" s="242" t="s">
        <v>169</v>
      </c>
      <c r="G140" s="240"/>
      <c r="H140" s="243">
        <v>313</v>
      </c>
      <c r="I140" s="244"/>
      <c r="J140" s="240"/>
      <c r="K140" s="240"/>
      <c r="L140" s="245"/>
      <c r="M140" s="246"/>
      <c r="N140" s="247"/>
      <c r="O140" s="247"/>
      <c r="P140" s="247"/>
      <c r="Q140" s="247"/>
      <c r="R140" s="247"/>
      <c r="S140" s="247"/>
      <c r="T140" s="248"/>
      <c r="AT140" s="249" t="s">
        <v>167</v>
      </c>
      <c r="AU140" s="249" t="s">
        <v>86</v>
      </c>
      <c r="AV140" s="13" t="s">
        <v>163</v>
      </c>
      <c r="AW140" s="13" t="s">
        <v>37</v>
      </c>
      <c r="AX140" s="13" t="s">
        <v>80</v>
      </c>
      <c r="AY140" s="249" t="s">
        <v>156</v>
      </c>
    </row>
    <row r="141" s="1" customFormat="1" ht="24" customHeight="1">
      <c r="B141" s="39"/>
      <c r="C141" s="212" t="s">
        <v>226</v>
      </c>
      <c r="D141" s="212" t="s">
        <v>158</v>
      </c>
      <c r="E141" s="213" t="s">
        <v>227</v>
      </c>
      <c r="F141" s="214" t="s">
        <v>228</v>
      </c>
      <c r="G141" s="215" t="s">
        <v>172</v>
      </c>
      <c r="H141" s="216">
        <v>42.240000000000002</v>
      </c>
      <c r="I141" s="217"/>
      <c r="J141" s="218">
        <f>ROUND(I141*H141,2)</f>
        <v>0</v>
      </c>
      <c r="K141" s="214" t="s">
        <v>162</v>
      </c>
      <c r="L141" s="44"/>
      <c r="M141" s="219" t="s">
        <v>19</v>
      </c>
      <c r="N141" s="220" t="s">
        <v>47</v>
      </c>
      <c r="O141" s="84"/>
      <c r="P141" s="221">
        <f>O141*H141</f>
        <v>0</v>
      </c>
      <c r="Q141" s="221">
        <v>0</v>
      </c>
      <c r="R141" s="221">
        <f>Q141*H141</f>
        <v>0</v>
      </c>
      <c r="S141" s="221">
        <v>0</v>
      </c>
      <c r="T141" s="222">
        <f>S141*H141</f>
        <v>0</v>
      </c>
      <c r="AR141" s="223" t="s">
        <v>163</v>
      </c>
      <c r="AT141" s="223" t="s">
        <v>158</v>
      </c>
      <c r="AU141" s="223" t="s">
        <v>86</v>
      </c>
      <c r="AY141" s="18" t="s">
        <v>156</v>
      </c>
      <c r="BE141" s="224">
        <f>IF(N141="základní",J141,0)</f>
        <v>0</v>
      </c>
      <c r="BF141" s="224">
        <f>IF(N141="snížená",J141,0)</f>
        <v>0</v>
      </c>
      <c r="BG141" s="224">
        <f>IF(N141="zákl. přenesená",J141,0)</f>
        <v>0</v>
      </c>
      <c r="BH141" s="224">
        <f>IF(N141="sníž. přenesená",J141,0)</f>
        <v>0</v>
      </c>
      <c r="BI141" s="224">
        <f>IF(N141="nulová",J141,0)</f>
        <v>0</v>
      </c>
      <c r="BJ141" s="18" t="s">
        <v>80</v>
      </c>
      <c r="BK141" s="224">
        <f>ROUND(I141*H141,2)</f>
        <v>0</v>
      </c>
      <c r="BL141" s="18" t="s">
        <v>163</v>
      </c>
      <c r="BM141" s="223" t="s">
        <v>229</v>
      </c>
    </row>
    <row r="142" s="1" customFormat="1">
      <c r="B142" s="39"/>
      <c r="C142" s="40"/>
      <c r="D142" s="225" t="s">
        <v>165</v>
      </c>
      <c r="E142" s="40"/>
      <c r="F142" s="226" t="s">
        <v>230</v>
      </c>
      <c r="G142" s="40"/>
      <c r="H142" s="40"/>
      <c r="I142" s="136"/>
      <c r="J142" s="40"/>
      <c r="K142" s="40"/>
      <c r="L142" s="44"/>
      <c r="M142" s="227"/>
      <c r="N142" s="84"/>
      <c r="O142" s="84"/>
      <c r="P142" s="84"/>
      <c r="Q142" s="84"/>
      <c r="R142" s="84"/>
      <c r="S142" s="84"/>
      <c r="T142" s="85"/>
      <c r="AT142" s="18" t="s">
        <v>165</v>
      </c>
      <c r="AU142" s="18" t="s">
        <v>86</v>
      </c>
    </row>
    <row r="143" s="12" customFormat="1">
      <c r="B143" s="228"/>
      <c r="C143" s="229"/>
      <c r="D143" s="225" t="s">
        <v>167</v>
      </c>
      <c r="E143" s="230" t="s">
        <v>19</v>
      </c>
      <c r="F143" s="231" t="s">
        <v>231</v>
      </c>
      <c r="G143" s="229"/>
      <c r="H143" s="232">
        <v>42.240000000000002</v>
      </c>
      <c r="I143" s="233"/>
      <c r="J143" s="229"/>
      <c r="K143" s="229"/>
      <c r="L143" s="234"/>
      <c r="M143" s="235"/>
      <c r="N143" s="236"/>
      <c r="O143" s="236"/>
      <c r="P143" s="236"/>
      <c r="Q143" s="236"/>
      <c r="R143" s="236"/>
      <c r="S143" s="236"/>
      <c r="T143" s="237"/>
      <c r="AT143" s="238" t="s">
        <v>167</v>
      </c>
      <c r="AU143" s="238" t="s">
        <v>86</v>
      </c>
      <c r="AV143" s="12" t="s">
        <v>86</v>
      </c>
      <c r="AW143" s="12" t="s">
        <v>37</v>
      </c>
      <c r="AX143" s="12" t="s">
        <v>76</v>
      </c>
      <c r="AY143" s="238" t="s">
        <v>156</v>
      </c>
    </row>
    <row r="144" s="13" customFormat="1">
      <c r="B144" s="239"/>
      <c r="C144" s="240"/>
      <c r="D144" s="225" t="s">
        <v>167</v>
      </c>
      <c r="E144" s="241" t="s">
        <v>124</v>
      </c>
      <c r="F144" s="242" t="s">
        <v>169</v>
      </c>
      <c r="G144" s="240"/>
      <c r="H144" s="243">
        <v>42.240000000000002</v>
      </c>
      <c r="I144" s="244"/>
      <c r="J144" s="240"/>
      <c r="K144" s="240"/>
      <c r="L144" s="245"/>
      <c r="M144" s="246"/>
      <c r="N144" s="247"/>
      <c r="O144" s="247"/>
      <c r="P144" s="247"/>
      <c r="Q144" s="247"/>
      <c r="R144" s="247"/>
      <c r="S144" s="247"/>
      <c r="T144" s="248"/>
      <c r="AT144" s="249" t="s">
        <v>167</v>
      </c>
      <c r="AU144" s="249" t="s">
        <v>86</v>
      </c>
      <c r="AV144" s="13" t="s">
        <v>163</v>
      </c>
      <c r="AW144" s="13" t="s">
        <v>37</v>
      </c>
      <c r="AX144" s="13" t="s">
        <v>80</v>
      </c>
      <c r="AY144" s="249" t="s">
        <v>156</v>
      </c>
    </row>
    <row r="145" s="1" customFormat="1" ht="24" customHeight="1">
      <c r="B145" s="39"/>
      <c r="C145" s="212" t="s">
        <v>232</v>
      </c>
      <c r="D145" s="212" t="s">
        <v>158</v>
      </c>
      <c r="E145" s="213" t="s">
        <v>233</v>
      </c>
      <c r="F145" s="214" t="s">
        <v>234</v>
      </c>
      <c r="G145" s="215" t="s">
        <v>235</v>
      </c>
      <c r="H145" s="216">
        <v>5271.5</v>
      </c>
      <c r="I145" s="217"/>
      <c r="J145" s="218">
        <f>ROUND(I145*H145,2)</f>
        <v>0</v>
      </c>
      <c r="K145" s="214" t="s">
        <v>162</v>
      </c>
      <c r="L145" s="44"/>
      <c r="M145" s="219" t="s">
        <v>19</v>
      </c>
      <c r="N145" s="220" t="s">
        <v>47</v>
      </c>
      <c r="O145" s="84"/>
      <c r="P145" s="221">
        <f>O145*H145</f>
        <v>0</v>
      </c>
      <c r="Q145" s="221">
        <v>0</v>
      </c>
      <c r="R145" s="221">
        <f>Q145*H145</f>
        <v>0</v>
      </c>
      <c r="S145" s="221">
        <v>0</v>
      </c>
      <c r="T145" s="222">
        <f>S145*H145</f>
        <v>0</v>
      </c>
      <c r="AR145" s="223" t="s">
        <v>163</v>
      </c>
      <c r="AT145" s="223" t="s">
        <v>158</v>
      </c>
      <c r="AU145" s="223" t="s">
        <v>86</v>
      </c>
      <c r="AY145" s="18" t="s">
        <v>156</v>
      </c>
      <c r="BE145" s="224">
        <f>IF(N145="základní",J145,0)</f>
        <v>0</v>
      </c>
      <c r="BF145" s="224">
        <f>IF(N145="snížená",J145,0)</f>
        <v>0</v>
      </c>
      <c r="BG145" s="224">
        <f>IF(N145="zákl. přenesená",J145,0)</f>
        <v>0</v>
      </c>
      <c r="BH145" s="224">
        <f>IF(N145="sníž. přenesená",J145,0)</f>
        <v>0</v>
      </c>
      <c r="BI145" s="224">
        <f>IF(N145="nulová",J145,0)</f>
        <v>0</v>
      </c>
      <c r="BJ145" s="18" t="s">
        <v>80</v>
      </c>
      <c r="BK145" s="224">
        <f>ROUND(I145*H145,2)</f>
        <v>0</v>
      </c>
      <c r="BL145" s="18" t="s">
        <v>163</v>
      </c>
      <c r="BM145" s="223" t="s">
        <v>236</v>
      </c>
    </row>
    <row r="146" s="1" customFormat="1">
      <c r="B146" s="39"/>
      <c r="C146" s="40"/>
      <c r="D146" s="225" t="s">
        <v>165</v>
      </c>
      <c r="E146" s="40"/>
      <c r="F146" s="226" t="s">
        <v>237</v>
      </c>
      <c r="G146" s="40"/>
      <c r="H146" s="40"/>
      <c r="I146" s="136"/>
      <c r="J146" s="40"/>
      <c r="K146" s="40"/>
      <c r="L146" s="44"/>
      <c r="M146" s="227"/>
      <c r="N146" s="84"/>
      <c r="O146" s="84"/>
      <c r="P146" s="84"/>
      <c r="Q146" s="84"/>
      <c r="R146" s="84"/>
      <c r="S146" s="84"/>
      <c r="T146" s="85"/>
      <c r="AT146" s="18" t="s">
        <v>165</v>
      </c>
      <c r="AU146" s="18" t="s">
        <v>86</v>
      </c>
    </row>
    <row r="147" s="12" customFormat="1">
      <c r="B147" s="228"/>
      <c r="C147" s="229"/>
      <c r="D147" s="225" t="s">
        <v>167</v>
      </c>
      <c r="E147" s="230" t="s">
        <v>19</v>
      </c>
      <c r="F147" s="231" t="s">
        <v>238</v>
      </c>
      <c r="G147" s="229"/>
      <c r="H147" s="232">
        <v>5271.5</v>
      </c>
      <c r="I147" s="233"/>
      <c r="J147" s="229"/>
      <c r="K147" s="229"/>
      <c r="L147" s="234"/>
      <c r="M147" s="235"/>
      <c r="N147" s="236"/>
      <c r="O147" s="236"/>
      <c r="P147" s="236"/>
      <c r="Q147" s="236"/>
      <c r="R147" s="236"/>
      <c r="S147" s="236"/>
      <c r="T147" s="237"/>
      <c r="AT147" s="238" t="s">
        <v>167</v>
      </c>
      <c r="AU147" s="238" t="s">
        <v>86</v>
      </c>
      <c r="AV147" s="12" t="s">
        <v>86</v>
      </c>
      <c r="AW147" s="12" t="s">
        <v>37</v>
      </c>
      <c r="AX147" s="12" t="s">
        <v>80</v>
      </c>
      <c r="AY147" s="238" t="s">
        <v>156</v>
      </c>
    </row>
    <row r="148" s="1" customFormat="1" ht="16.5" customHeight="1">
      <c r="B148" s="39"/>
      <c r="C148" s="250" t="s">
        <v>239</v>
      </c>
      <c r="D148" s="250" t="s">
        <v>240</v>
      </c>
      <c r="E148" s="251" t="s">
        <v>241</v>
      </c>
      <c r="F148" s="252" t="s">
        <v>242</v>
      </c>
      <c r="G148" s="253" t="s">
        <v>243</v>
      </c>
      <c r="H148" s="254">
        <v>131.78800000000001</v>
      </c>
      <c r="I148" s="255"/>
      <c r="J148" s="256">
        <f>ROUND(I148*H148,2)</f>
        <v>0</v>
      </c>
      <c r="K148" s="252" t="s">
        <v>162</v>
      </c>
      <c r="L148" s="257"/>
      <c r="M148" s="258" t="s">
        <v>19</v>
      </c>
      <c r="N148" s="259" t="s">
        <v>47</v>
      </c>
      <c r="O148" s="84"/>
      <c r="P148" s="221">
        <f>O148*H148</f>
        <v>0</v>
      </c>
      <c r="Q148" s="221">
        <v>0.001</v>
      </c>
      <c r="R148" s="221">
        <f>Q148*H148</f>
        <v>0.13178800000000002</v>
      </c>
      <c r="S148" s="221">
        <v>0</v>
      </c>
      <c r="T148" s="222">
        <f>S148*H148</f>
        <v>0</v>
      </c>
      <c r="AR148" s="223" t="s">
        <v>205</v>
      </c>
      <c r="AT148" s="223" t="s">
        <v>240</v>
      </c>
      <c r="AU148" s="223" t="s">
        <v>86</v>
      </c>
      <c r="AY148" s="18" t="s">
        <v>156</v>
      </c>
      <c r="BE148" s="224">
        <f>IF(N148="základní",J148,0)</f>
        <v>0</v>
      </c>
      <c r="BF148" s="224">
        <f>IF(N148="snížená",J148,0)</f>
        <v>0</v>
      </c>
      <c r="BG148" s="224">
        <f>IF(N148="zákl. přenesená",J148,0)</f>
        <v>0</v>
      </c>
      <c r="BH148" s="224">
        <f>IF(N148="sníž. přenesená",J148,0)</f>
        <v>0</v>
      </c>
      <c r="BI148" s="224">
        <f>IF(N148="nulová",J148,0)</f>
        <v>0</v>
      </c>
      <c r="BJ148" s="18" t="s">
        <v>80</v>
      </c>
      <c r="BK148" s="224">
        <f>ROUND(I148*H148,2)</f>
        <v>0</v>
      </c>
      <c r="BL148" s="18" t="s">
        <v>163</v>
      </c>
      <c r="BM148" s="223" t="s">
        <v>244</v>
      </c>
    </row>
    <row r="149" s="12" customFormat="1">
      <c r="B149" s="228"/>
      <c r="C149" s="229"/>
      <c r="D149" s="225" t="s">
        <v>167</v>
      </c>
      <c r="E149" s="229"/>
      <c r="F149" s="231" t="s">
        <v>245</v>
      </c>
      <c r="G149" s="229"/>
      <c r="H149" s="232">
        <v>131.78800000000001</v>
      </c>
      <c r="I149" s="233"/>
      <c r="J149" s="229"/>
      <c r="K149" s="229"/>
      <c r="L149" s="234"/>
      <c r="M149" s="235"/>
      <c r="N149" s="236"/>
      <c r="O149" s="236"/>
      <c r="P149" s="236"/>
      <c r="Q149" s="236"/>
      <c r="R149" s="236"/>
      <c r="S149" s="236"/>
      <c r="T149" s="237"/>
      <c r="AT149" s="238" t="s">
        <v>167</v>
      </c>
      <c r="AU149" s="238" t="s">
        <v>86</v>
      </c>
      <c r="AV149" s="12" t="s">
        <v>86</v>
      </c>
      <c r="AW149" s="12" t="s">
        <v>4</v>
      </c>
      <c r="AX149" s="12" t="s">
        <v>80</v>
      </c>
      <c r="AY149" s="238" t="s">
        <v>156</v>
      </c>
    </row>
    <row r="150" s="1" customFormat="1" ht="24" customHeight="1">
      <c r="B150" s="39"/>
      <c r="C150" s="212" t="s">
        <v>8</v>
      </c>
      <c r="D150" s="212" t="s">
        <v>158</v>
      </c>
      <c r="E150" s="213" t="s">
        <v>246</v>
      </c>
      <c r="F150" s="214" t="s">
        <v>247</v>
      </c>
      <c r="G150" s="215" t="s">
        <v>235</v>
      </c>
      <c r="H150" s="216">
        <v>5239</v>
      </c>
      <c r="I150" s="217"/>
      <c r="J150" s="218">
        <f>ROUND(I150*H150,2)</f>
        <v>0</v>
      </c>
      <c r="K150" s="214" t="s">
        <v>162</v>
      </c>
      <c r="L150" s="44"/>
      <c r="M150" s="219" t="s">
        <v>19</v>
      </c>
      <c r="N150" s="220" t="s">
        <v>47</v>
      </c>
      <c r="O150" s="84"/>
      <c r="P150" s="221">
        <f>O150*H150</f>
        <v>0</v>
      </c>
      <c r="Q150" s="221">
        <v>0</v>
      </c>
      <c r="R150" s="221">
        <f>Q150*H150</f>
        <v>0</v>
      </c>
      <c r="S150" s="221">
        <v>0</v>
      </c>
      <c r="T150" s="222">
        <f>S150*H150</f>
        <v>0</v>
      </c>
      <c r="AR150" s="223" t="s">
        <v>163</v>
      </c>
      <c r="AT150" s="223" t="s">
        <v>158</v>
      </c>
      <c r="AU150" s="223" t="s">
        <v>86</v>
      </c>
      <c r="AY150" s="18" t="s">
        <v>156</v>
      </c>
      <c r="BE150" s="224">
        <f>IF(N150="základní",J150,0)</f>
        <v>0</v>
      </c>
      <c r="BF150" s="224">
        <f>IF(N150="snížená",J150,0)</f>
        <v>0</v>
      </c>
      <c r="BG150" s="224">
        <f>IF(N150="zákl. přenesená",J150,0)</f>
        <v>0</v>
      </c>
      <c r="BH150" s="224">
        <f>IF(N150="sníž. přenesená",J150,0)</f>
        <v>0</v>
      </c>
      <c r="BI150" s="224">
        <f>IF(N150="nulová",J150,0)</f>
        <v>0</v>
      </c>
      <c r="BJ150" s="18" t="s">
        <v>80</v>
      </c>
      <c r="BK150" s="224">
        <f>ROUND(I150*H150,2)</f>
        <v>0</v>
      </c>
      <c r="BL150" s="18" t="s">
        <v>163</v>
      </c>
      <c r="BM150" s="223" t="s">
        <v>248</v>
      </c>
    </row>
    <row r="151" s="1" customFormat="1">
      <c r="B151" s="39"/>
      <c r="C151" s="40"/>
      <c r="D151" s="225" t="s">
        <v>165</v>
      </c>
      <c r="E151" s="40"/>
      <c r="F151" s="226" t="s">
        <v>237</v>
      </c>
      <c r="G151" s="40"/>
      <c r="H151" s="40"/>
      <c r="I151" s="136"/>
      <c r="J151" s="40"/>
      <c r="K151" s="40"/>
      <c r="L151" s="44"/>
      <c r="M151" s="227"/>
      <c r="N151" s="84"/>
      <c r="O151" s="84"/>
      <c r="P151" s="84"/>
      <c r="Q151" s="84"/>
      <c r="R151" s="84"/>
      <c r="S151" s="84"/>
      <c r="T151" s="85"/>
      <c r="AT151" s="18" t="s">
        <v>165</v>
      </c>
      <c r="AU151" s="18" t="s">
        <v>86</v>
      </c>
    </row>
    <row r="152" s="12" customFormat="1">
      <c r="B152" s="228"/>
      <c r="C152" s="229"/>
      <c r="D152" s="225" t="s">
        <v>167</v>
      </c>
      <c r="E152" s="230" t="s">
        <v>19</v>
      </c>
      <c r="F152" s="231" t="s">
        <v>249</v>
      </c>
      <c r="G152" s="229"/>
      <c r="H152" s="232">
        <v>5239</v>
      </c>
      <c r="I152" s="233"/>
      <c r="J152" s="229"/>
      <c r="K152" s="229"/>
      <c r="L152" s="234"/>
      <c r="M152" s="235"/>
      <c r="N152" s="236"/>
      <c r="O152" s="236"/>
      <c r="P152" s="236"/>
      <c r="Q152" s="236"/>
      <c r="R152" s="236"/>
      <c r="S152" s="236"/>
      <c r="T152" s="237"/>
      <c r="AT152" s="238" t="s">
        <v>167</v>
      </c>
      <c r="AU152" s="238" t="s">
        <v>86</v>
      </c>
      <c r="AV152" s="12" t="s">
        <v>86</v>
      </c>
      <c r="AW152" s="12" t="s">
        <v>37</v>
      </c>
      <c r="AX152" s="12" t="s">
        <v>80</v>
      </c>
      <c r="AY152" s="238" t="s">
        <v>156</v>
      </c>
    </row>
    <row r="153" s="1" customFormat="1" ht="16.5" customHeight="1">
      <c r="B153" s="39"/>
      <c r="C153" s="250" t="s">
        <v>115</v>
      </c>
      <c r="D153" s="250" t="s">
        <v>240</v>
      </c>
      <c r="E153" s="251" t="s">
        <v>250</v>
      </c>
      <c r="F153" s="252" t="s">
        <v>251</v>
      </c>
      <c r="G153" s="253" t="s">
        <v>243</v>
      </c>
      <c r="H153" s="254">
        <v>130.97499999999999</v>
      </c>
      <c r="I153" s="255"/>
      <c r="J153" s="256">
        <f>ROUND(I153*H153,2)</f>
        <v>0</v>
      </c>
      <c r="K153" s="252" t="s">
        <v>162</v>
      </c>
      <c r="L153" s="257"/>
      <c r="M153" s="258" t="s">
        <v>19</v>
      </c>
      <c r="N153" s="259" t="s">
        <v>47</v>
      </c>
      <c r="O153" s="84"/>
      <c r="P153" s="221">
        <f>O153*H153</f>
        <v>0</v>
      </c>
      <c r="Q153" s="221">
        <v>0.001</v>
      </c>
      <c r="R153" s="221">
        <f>Q153*H153</f>
        <v>0.13097500000000001</v>
      </c>
      <c r="S153" s="221">
        <v>0</v>
      </c>
      <c r="T153" s="222">
        <f>S153*H153</f>
        <v>0</v>
      </c>
      <c r="AR153" s="223" t="s">
        <v>205</v>
      </c>
      <c r="AT153" s="223" t="s">
        <v>240</v>
      </c>
      <c r="AU153" s="223" t="s">
        <v>86</v>
      </c>
      <c r="AY153" s="18" t="s">
        <v>156</v>
      </c>
      <c r="BE153" s="224">
        <f>IF(N153="základní",J153,0)</f>
        <v>0</v>
      </c>
      <c r="BF153" s="224">
        <f>IF(N153="snížená",J153,0)</f>
        <v>0</v>
      </c>
      <c r="BG153" s="224">
        <f>IF(N153="zákl. přenesená",J153,0)</f>
        <v>0</v>
      </c>
      <c r="BH153" s="224">
        <f>IF(N153="sníž. přenesená",J153,0)</f>
        <v>0</v>
      </c>
      <c r="BI153" s="224">
        <f>IF(N153="nulová",J153,0)</f>
        <v>0</v>
      </c>
      <c r="BJ153" s="18" t="s">
        <v>80</v>
      </c>
      <c r="BK153" s="224">
        <f>ROUND(I153*H153,2)</f>
        <v>0</v>
      </c>
      <c r="BL153" s="18" t="s">
        <v>163</v>
      </c>
      <c r="BM153" s="223" t="s">
        <v>252</v>
      </c>
    </row>
    <row r="154" s="12" customFormat="1">
      <c r="B154" s="228"/>
      <c r="C154" s="229"/>
      <c r="D154" s="225" t="s">
        <v>167</v>
      </c>
      <c r="E154" s="229"/>
      <c r="F154" s="231" t="s">
        <v>253</v>
      </c>
      <c r="G154" s="229"/>
      <c r="H154" s="232">
        <v>130.97499999999999</v>
      </c>
      <c r="I154" s="233"/>
      <c r="J154" s="229"/>
      <c r="K154" s="229"/>
      <c r="L154" s="234"/>
      <c r="M154" s="235"/>
      <c r="N154" s="236"/>
      <c r="O154" s="236"/>
      <c r="P154" s="236"/>
      <c r="Q154" s="236"/>
      <c r="R154" s="236"/>
      <c r="S154" s="236"/>
      <c r="T154" s="237"/>
      <c r="AT154" s="238" t="s">
        <v>167</v>
      </c>
      <c r="AU154" s="238" t="s">
        <v>86</v>
      </c>
      <c r="AV154" s="12" t="s">
        <v>86</v>
      </c>
      <c r="AW154" s="12" t="s">
        <v>4</v>
      </c>
      <c r="AX154" s="12" t="s">
        <v>80</v>
      </c>
      <c r="AY154" s="238" t="s">
        <v>156</v>
      </c>
    </row>
    <row r="155" s="1" customFormat="1" ht="16.5" customHeight="1">
      <c r="B155" s="39"/>
      <c r="C155" s="212" t="s">
        <v>254</v>
      </c>
      <c r="D155" s="212" t="s">
        <v>158</v>
      </c>
      <c r="E155" s="213" t="s">
        <v>255</v>
      </c>
      <c r="F155" s="214" t="s">
        <v>256</v>
      </c>
      <c r="G155" s="215" t="s">
        <v>235</v>
      </c>
      <c r="H155" s="216">
        <v>4400</v>
      </c>
      <c r="I155" s="217"/>
      <c r="J155" s="218">
        <f>ROUND(I155*H155,2)</f>
        <v>0</v>
      </c>
      <c r="K155" s="214" t="s">
        <v>162</v>
      </c>
      <c r="L155" s="44"/>
      <c r="M155" s="219" t="s">
        <v>19</v>
      </c>
      <c r="N155" s="220" t="s">
        <v>47</v>
      </c>
      <c r="O155" s="84"/>
      <c r="P155" s="221">
        <f>O155*H155</f>
        <v>0</v>
      </c>
      <c r="Q155" s="221">
        <v>0</v>
      </c>
      <c r="R155" s="221">
        <f>Q155*H155</f>
        <v>0</v>
      </c>
      <c r="S155" s="221">
        <v>0</v>
      </c>
      <c r="T155" s="222">
        <f>S155*H155</f>
        <v>0</v>
      </c>
      <c r="AR155" s="223" t="s">
        <v>163</v>
      </c>
      <c r="AT155" s="223" t="s">
        <v>158</v>
      </c>
      <c r="AU155" s="223" t="s">
        <v>86</v>
      </c>
      <c r="AY155" s="18" t="s">
        <v>156</v>
      </c>
      <c r="BE155" s="224">
        <f>IF(N155="základní",J155,0)</f>
        <v>0</v>
      </c>
      <c r="BF155" s="224">
        <f>IF(N155="snížená",J155,0)</f>
        <v>0</v>
      </c>
      <c r="BG155" s="224">
        <f>IF(N155="zákl. přenesená",J155,0)</f>
        <v>0</v>
      </c>
      <c r="BH155" s="224">
        <f>IF(N155="sníž. přenesená",J155,0)</f>
        <v>0</v>
      </c>
      <c r="BI155" s="224">
        <f>IF(N155="nulová",J155,0)</f>
        <v>0</v>
      </c>
      <c r="BJ155" s="18" t="s">
        <v>80</v>
      </c>
      <c r="BK155" s="224">
        <f>ROUND(I155*H155,2)</f>
        <v>0</v>
      </c>
      <c r="BL155" s="18" t="s">
        <v>163</v>
      </c>
      <c r="BM155" s="223" t="s">
        <v>257</v>
      </c>
    </row>
    <row r="156" s="1" customFormat="1">
      <c r="B156" s="39"/>
      <c r="C156" s="40"/>
      <c r="D156" s="225" t="s">
        <v>165</v>
      </c>
      <c r="E156" s="40"/>
      <c r="F156" s="226" t="s">
        <v>258</v>
      </c>
      <c r="G156" s="40"/>
      <c r="H156" s="40"/>
      <c r="I156" s="136"/>
      <c r="J156" s="40"/>
      <c r="K156" s="40"/>
      <c r="L156" s="44"/>
      <c r="M156" s="227"/>
      <c r="N156" s="84"/>
      <c r="O156" s="84"/>
      <c r="P156" s="84"/>
      <c r="Q156" s="84"/>
      <c r="R156" s="84"/>
      <c r="S156" s="84"/>
      <c r="T156" s="85"/>
      <c r="AT156" s="18" t="s">
        <v>165</v>
      </c>
      <c r="AU156" s="18" t="s">
        <v>86</v>
      </c>
    </row>
    <row r="157" s="14" customFormat="1">
      <c r="B157" s="260"/>
      <c r="C157" s="261"/>
      <c r="D157" s="225" t="s">
        <v>167</v>
      </c>
      <c r="E157" s="262" t="s">
        <v>19</v>
      </c>
      <c r="F157" s="263" t="s">
        <v>259</v>
      </c>
      <c r="G157" s="261"/>
      <c r="H157" s="262" t="s">
        <v>19</v>
      </c>
      <c r="I157" s="264"/>
      <c r="J157" s="261"/>
      <c r="K157" s="261"/>
      <c r="L157" s="265"/>
      <c r="M157" s="266"/>
      <c r="N157" s="267"/>
      <c r="O157" s="267"/>
      <c r="P157" s="267"/>
      <c r="Q157" s="267"/>
      <c r="R157" s="267"/>
      <c r="S157" s="267"/>
      <c r="T157" s="268"/>
      <c r="AT157" s="269" t="s">
        <v>167</v>
      </c>
      <c r="AU157" s="269" t="s">
        <v>86</v>
      </c>
      <c r="AV157" s="14" t="s">
        <v>80</v>
      </c>
      <c r="AW157" s="14" t="s">
        <v>37</v>
      </c>
      <c r="AX157" s="14" t="s">
        <v>76</v>
      </c>
      <c r="AY157" s="269" t="s">
        <v>156</v>
      </c>
    </row>
    <row r="158" s="12" customFormat="1">
      <c r="B158" s="228"/>
      <c r="C158" s="229"/>
      <c r="D158" s="225" t="s">
        <v>167</v>
      </c>
      <c r="E158" s="230" t="s">
        <v>19</v>
      </c>
      <c r="F158" s="231" t="s">
        <v>260</v>
      </c>
      <c r="G158" s="229"/>
      <c r="H158" s="232">
        <v>450</v>
      </c>
      <c r="I158" s="233"/>
      <c r="J158" s="229"/>
      <c r="K158" s="229"/>
      <c r="L158" s="234"/>
      <c r="M158" s="235"/>
      <c r="N158" s="236"/>
      <c r="O158" s="236"/>
      <c r="P158" s="236"/>
      <c r="Q158" s="236"/>
      <c r="R158" s="236"/>
      <c r="S158" s="236"/>
      <c r="T158" s="237"/>
      <c r="AT158" s="238" t="s">
        <v>167</v>
      </c>
      <c r="AU158" s="238" t="s">
        <v>86</v>
      </c>
      <c r="AV158" s="12" t="s">
        <v>86</v>
      </c>
      <c r="AW158" s="12" t="s">
        <v>37</v>
      </c>
      <c r="AX158" s="12" t="s">
        <v>76</v>
      </c>
      <c r="AY158" s="238" t="s">
        <v>156</v>
      </c>
    </row>
    <row r="159" s="12" customFormat="1">
      <c r="B159" s="228"/>
      <c r="C159" s="229"/>
      <c r="D159" s="225" t="s">
        <v>167</v>
      </c>
      <c r="E159" s="230" t="s">
        <v>19</v>
      </c>
      <c r="F159" s="231" t="s">
        <v>261</v>
      </c>
      <c r="G159" s="229"/>
      <c r="H159" s="232">
        <v>3950</v>
      </c>
      <c r="I159" s="233"/>
      <c r="J159" s="229"/>
      <c r="K159" s="229"/>
      <c r="L159" s="234"/>
      <c r="M159" s="235"/>
      <c r="N159" s="236"/>
      <c r="O159" s="236"/>
      <c r="P159" s="236"/>
      <c r="Q159" s="236"/>
      <c r="R159" s="236"/>
      <c r="S159" s="236"/>
      <c r="T159" s="237"/>
      <c r="AT159" s="238" t="s">
        <v>167</v>
      </c>
      <c r="AU159" s="238" t="s">
        <v>86</v>
      </c>
      <c r="AV159" s="12" t="s">
        <v>86</v>
      </c>
      <c r="AW159" s="12" t="s">
        <v>37</v>
      </c>
      <c r="AX159" s="12" t="s">
        <v>76</v>
      </c>
      <c r="AY159" s="238" t="s">
        <v>156</v>
      </c>
    </row>
    <row r="160" s="13" customFormat="1">
      <c r="B160" s="239"/>
      <c r="C160" s="240"/>
      <c r="D160" s="225" t="s">
        <v>167</v>
      </c>
      <c r="E160" s="241" t="s">
        <v>122</v>
      </c>
      <c r="F160" s="242" t="s">
        <v>169</v>
      </c>
      <c r="G160" s="240"/>
      <c r="H160" s="243">
        <v>4400</v>
      </c>
      <c r="I160" s="244"/>
      <c r="J160" s="240"/>
      <c r="K160" s="240"/>
      <c r="L160" s="245"/>
      <c r="M160" s="246"/>
      <c r="N160" s="247"/>
      <c r="O160" s="247"/>
      <c r="P160" s="247"/>
      <c r="Q160" s="247"/>
      <c r="R160" s="247"/>
      <c r="S160" s="247"/>
      <c r="T160" s="248"/>
      <c r="AT160" s="249" t="s">
        <v>167</v>
      </c>
      <c r="AU160" s="249" t="s">
        <v>86</v>
      </c>
      <c r="AV160" s="13" t="s">
        <v>163</v>
      </c>
      <c r="AW160" s="13" t="s">
        <v>37</v>
      </c>
      <c r="AX160" s="13" t="s">
        <v>80</v>
      </c>
      <c r="AY160" s="249" t="s">
        <v>156</v>
      </c>
    </row>
    <row r="161" s="1" customFormat="1" ht="16.5" customHeight="1">
      <c r="B161" s="39"/>
      <c r="C161" s="212" t="s">
        <v>262</v>
      </c>
      <c r="D161" s="212" t="s">
        <v>158</v>
      </c>
      <c r="E161" s="213" t="s">
        <v>263</v>
      </c>
      <c r="F161" s="214" t="s">
        <v>264</v>
      </c>
      <c r="G161" s="215" t="s">
        <v>235</v>
      </c>
      <c r="H161" s="216">
        <v>871.5</v>
      </c>
      <c r="I161" s="217"/>
      <c r="J161" s="218">
        <f>ROUND(I161*H161,2)</f>
        <v>0</v>
      </c>
      <c r="K161" s="214" t="s">
        <v>162</v>
      </c>
      <c r="L161" s="44"/>
      <c r="M161" s="219" t="s">
        <v>19</v>
      </c>
      <c r="N161" s="220" t="s">
        <v>47</v>
      </c>
      <c r="O161" s="84"/>
      <c r="P161" s="221">
        <f>O161*H161</f>
        <v>0</v>
      </c>
      <c r="Q161" s="221">
        <v>0</v>
      </c>
      <c r="R161" s="221">
        <f>Q161*H161</f>
        <v>0</v>
      </c>
      <c r="S161" s="221">
        <v>0</v>
      </c>
      <c r="T161" s="222">
        <f>S161*H161</f>
        <v>0</v>
      </c>
      <c r="AR161" s="223" t="s">
        <v>163</v>
      </c>
      <c r="AT161" s="223" t="s">
        <v>158</v>
      </c>
      <c r="AU161" s="223" t="s">
        <v>86</v>
      </c>
      <c r="AY161" s="18" t="s">
        <v>156</v>
      </c>
      <c r="BE161" s="224">
        <f>IF(N161="základní",J161,0)</f>
        <v>0</v>
      </c>
      <c r="BF161" s="224">
        <f>IF(N161="snížená",J161,0)</f>
        <v>0</v>
      </c>
      <c r="BG161" s="224">
        <f>IF(N161="zákl. přenesená",J161,0)</f>
        <v>0</v>
      </c>
      <c r="BH161" s="224">
        <f>IF(N161="sníž. přenesená",J161,0)</f>
        <v>0</v>
      </c>
      <c r="BI161" s="224">
        <f>IF(N161="nulová",J161,0)</f>
        <v>0</v>
      </c>
      <c r="BJ161" s="18" t="s">
        <v>80</v>
      </c>
      <c r="BK161" s="224">
        <f>ROUND(I161*H161,2)</f>
        <v>0</v>
      </c>
      <c r="BL161" s="18" t="s">
        <v>163</v>
      </c>
      <c r="BM161" s="223" t="s">
        <v>265</v>
      </c>
    </row>
    <row r="162" s="1" customFormat="1">
      <c r="B162" s="39"/>
      <c r="C162" s="40"/>
      <c r="D162" s="225" t="s">
        <v>165</v>
      </c>
      <c r="E162" s="40"/>
      <c r="F162" s="226" t="s">
        <v>258</v>
      </c>
      <c r="G162" s="40"/>
      <c r="H162" s="40"/>
      <c r="I162" s="136"/>
      <c r="J162" s="40"/>
      <c r="K162" s="40"/>
      <c r="L162" s="44"/>
      <c r="M162" s="227"/>
      <c r="N162" s="84"/>
      <c r="O162" s="84"/>
      <c r="P162" s="84"/>
      <c r="Q162" s="84"/>
      <c r="R162" s="84"/>
      <c r="S162" s="84"/>
      <c r="T162" s="85"/>
      <c r="AT162" s="18" t="s">
        <v>165</v>
      </c>
      <c r="AU162" s="18" t="s">
        <v>86</v>
      </c>
    </row>
    <row r="163" s="12" customFormat="1">
      <c r="B163" s="228"/>
      <c r="C163" s="229"/>
      <c r="D163" s="225" t="s">
        <v>167</v>
      </c>
      <c r="E163" s="230" t="s">
        <v>19</v>
      </c>
      <c r="F163" s="231" t="s">
        <v>266</v>
      </c>
      <c r="G163" s="229"/>
      <c r="H163" s="232">
        <v>871.5</v>
      </c>
      <c r="I163" s="233"/>
      <c r="J163" s="229"/>
      <c r="K163" s="229"/>
      <c r="L163" s="234"/>
      <c r="M163" s="235"/>
      <c r="N163" s="236"/>
      <c r="O163" s="236"/>
      <c r="P163" s="236"/>
      <c r="Q163" s="236"/>
      <c r="R163" s="236"/>
      <c r="S163" s="236"/>
      <c r="T163" s="237"/>
      <c r="AT163" s="238" t="s">
        <v>167</v>
      </c>
      <c r="AU163" s="238" t="s">
        <v>86</v>
      </c>
      <c r="AV163" s="12" t="s">
        <v>86</v>
      </c>
      <c r="AW163" s="12" t="s">
        <v>37</v>
      </c>
      <c r="AX163" s="12" t="s">
        <v>76</v>
      </c>
      <c r="AY163" s="238" t="s">
        <v>156</v>
      </c>
    </row>
    <row r="164" s="13" customFormat="1">
      <c r="B164" s="239"/>
      <c r="C164" s="240"/>
      <c r="D164" s="225" t="s">
        <v>167</v>
      </c>
      <c r="E164" s="241" t="s">
        <v>120</v>
      </c>
      <c r="F164" s="242" t="s">
        <v>169</v>
      </c>
      <c r="G164" s="240"/>
      <c r="H164" s="243">
        <v>871.5</v>
      </c>
      <c r="I164" s="244"/>
      <c r="J164" s="240"/>
      <c r="K164" s="240"/>
      <c r="L164" s="245"/>
      <c r="M164" s="246"/>
      <c r="N164" s="247"/>
      <c r="O164" s="247"/>
      <c r="P164" s="247"/>
      <c r="Q164" s="247"/>
      <c r="R164" s="247"/>
      <c r="S164" s="247"/>
      <c r="T164" s="248"/>
      <c r="AT164" s="249" t="s">
        <v>167</v>
      </c>
      <c r="AU164" s="249" t="s">
        <v>86</v>
      </c>
      <c r="AV164" s="13" t="s">
        <v>163</v>
      </c>
      <c r="AW164" s="13" t="s">
        <v>37</v>
      </c>
      <c r="AX164" s="13" t="s">
        <v>80</v>
      </c>
      <c r="AY164" s="249" t="s">
        <v>156</v>
      </c>
    </row>
    <row r="165" s="1" customFormat="1" ht="24" customHeight="1">
      <c r="B165" s="39"/>
      <c r="C165" s="212" t="s">
        <v>267</v>
      </c>
      <c r="D165" s="212" t="s">
        <v>158</v>
      </c>
      <c r="E165" s="213" t="s">
        <v>268</v>
      </c>
      <c r="F165" s="214" t="s">
        <v>269</v>
      </c>
      <c r="G165" s="215" t="s">
        <v>235</v>
      </c>
      <c r="H165" s="216">
        <v>4284.8999999999996</v>
      </c>
      <c r="I165" s="217"/>
      <c r="J165" s="218">
        <f>ROUND(I165*H165,2)</f>
        <v>0</v>
      </c>
      <c r="K165" s="214" t="s">
        <v>162</v>
      </c>
      <c r="L165" s="44"/>
      <c r="M165" s="219" t="s">
        <v>19</v>
      </c>
      <c r="N165" s="220" t="s">
        <v>47</v>
      </c>
      <c r="O165" s="84"/>
      <c r="P165" s="221">
        <f>O165*H165</f>
        <v>0</v>
      </c>
      <c r="Q165" s="221">
        <v>0</v>
      </c>
      <c r="R165" s="221">
        <f>Q165*H165</f>
        <v>0</v>
      </c>
      <c r="S165" s="221">
        <v>0</v>
      </c>
      <c r="T165" s="222">
        <f>S165*H165</f>
        <v>0</v>
      </c>
      <c r="AR165" s="223" t="s">
        <v>163</v>
      </c>
      <c r="AT165" s="223" t="s">
        <v>158</v>
      </c>
      <c r="AU165" s="223" t="s">
        <v>86</v>
      </c>
      <c r="AY165" s="18" t="s">
        <v>156</v>
      </c>
      <c r="BE165" s="224">
        <f>IF(N165="základní",J165,0)</f>
        <v>0</v>
      </c>
      <c r="BF165" s="224">
        <f>IF(N165="snížená",J165,0)</f>
        <v>0</v>
      </c>
      <c r="BG165" s="224">
        <f>IF(N165="zákl. přenesená",J165,0)</f>
        <v>0</v>
      </c>
      <c r="BH165" s="224">
        <f>IF(N165="sníž. přenesená",J165,0)</f>
        <v>0</v>
      </c>
      <c r="BI165" s="224">
        <f>IF(N165="nulová",J165,0)</f>
        <v>0</v>
      </c>
      <c r="BJ165" s="18" t="s">
        <v>80</v>
      </c>
      <c r="BK165" s="224">
        <f>ROUND(I165*H165,2)</f>
        <v>0</v>
      </c>
      <c r="BL165" s="18" t="s">
        <v>163</v>
      </c>
      <c r="BM165" s="223" t="s">
        <v>270</v>
      </c>
    </row>
    <row r="166" s="1" customFormat="1">
      <c r="B166" s="39"/>
      <c r="C166" s="40"/>
      <c r="D166" s="225" t="s">
        <v>165</v>
      </c>
      <c r="E166" s="40"/>
      <c r="F166" s="226" t="s">
        <v>271</v>
      </c>
      <c r="G166" s="40"/>
      <c r="H166" s="40"/>
      <c r="I166" s="136"/>
      <c r="J166" s="40"/>
      <c r="K166" s="40"/>
      <c r="L166" s="44"/>
      <c r="M166" s="227"/>
      <c r="N166" s="84"/>
      <c r="O166" s="84"/>
      <c r="P166" s="84"/>
      <c r="Q166" s="84"/>
      <c r="R166" s="84"/>
      <c r="S166" s="84"/>
      <c r="T166" s="85"/>
      <c r="AT166" s="18" t="s">
        <v>165</v>
      </c>
      <c r="AU166" s="18" t="s">
        <v>86</v>
      </c>
    </row>
    <row r="167" s="12" customFormat="1">
      <c r="B167" s="228"/>
      <c r="C167" s="229"/>
      <c r="D167" s="225" t="s">
        <v>167</v>
      </c>
      <c r="E167" s="230" t="s">
        <v>19</v>
      </c>
      <c r="F167" s="231" t="s">
        <v>272</v>
      </c>
      <c r="G167" s="229"/>
      <c r="H167" s="232">
        <v>4173</v>
      </c>
      <c r="I167" s="233"/>
      <c r="J167" s="229"/>
      <c r="K167" s="229"/>
      <c r="L167" s="234"/>
      <c r="M167" s="235"/>
      <c r="N167" s="236"/>
      <c r="O167" s="236"/>
      <c r="P167" s="236"/>
      <c r="Q167" s="236"/>
      <c r="R167" s="236"/>
      <c r="S167" s="236"/>
      <c r="T167" s="237"/>
      <c r="AT167" s="238" t="s">
        <v>167</v>
      </c>
      <c r="AU167" s="238" t="s">
        <v>86</v>
      </c>
      <c r="AV167" s="12" t="s">
        <v>86</v>
      </c>
      <c r="AW167" s="12" t="s">
        <v>37</v>
      </c>
      <c r="AX167" s="12" t="s">
        <v>76</v>
      </c>
      <c r="AY167" s="238" t="s">
        <v>156</v>
      </c>
    </row>
    <row r="168" s="15" customFormat="1">
      <c r="B168" s="270"/>
      <c r="C168" s="271"/>
      <c r="D168" s="225" t="s">
        <v>167</v>
      </c>
      <c r="E168" s="272" t="s">
        <v>118</v>
      </c>
      <c r="F168" s="273" t="s">
        <v>273</v>
      </c>
      <c r="G168" s="271"/>
      <c r="H168" s="274">
        <v>4173</v>
      </c>
      <c r="I168" s="275"/>
      <c r="J168" s="271"/>
      <c r="K168" s="271"/>
      <c r="L168" s="276"/>
      <c r="M168" s="277"/>
      <c r="N168" s="278"/>
      <c r="O168" s="278"/>
      <c r="P168" s="278"/>
      <c r="Q168" s="278"/>
      <c r="R168" s="278"/>
      <c r="S168" s="278"/>
      <c r="T168" s="279"/>
      <c r="AT168" s="280" t="s">
        <v>167</v>
      </c>
      <c r="AU168" s="280" t="s">
        <v>86</v>
      </c>
      <c r="AV168" s="15" t="s">
        <v>177</v>
      </c>
      <c r="AW168" s="15" t="s">
        <v>37</v>
      </c>
      <c r="AX168" s="15" t="s">
        <v>76</v>
      </c>
      <c r="AY168" s="280" t="s">
        <v>156</v>
      </c>
    </row>
    <row r="169" s="12" customFormat="1">
      <c r="B169" s="228"/>
      <c r="C169" s="229"/>
      <c r="D169" s="225" t="s">
        <v>167</v>
      </c>
      <c r="E169" s="230" t="s">
        <v>19</v>
      </c>
      <c r="F169" s="231" t="s">
        <v>274</v>
      </c>
      <c r="G169" s="229"/>
      <c r="H169" s="232">
        <v>111.90000000000001</v>
      </c>
      <c r="I169" s="233"/>
      <c r="J169" s="229"/>
      <c r="K169" s="229"/>
      <c r="L169" s="234"/>
      <c r="M169" s="235"/>
      <c r="N169" s="236"/>
      <c r="O169" s="236"/>
      <c r="P169" s="236"/>
      <c r="Q169" s="236"/>
      <c r="R169" s="236"/>
      <c r="S169" s="236"/>
      <c r="T169" s="237"/>
      <c r="AT169" s="238" t="s">
        <v>167</v>
      </c>
      <c r="AU169" s="238" t="s">
        <v>86</v>
      </c>
      <c r="AV169" s="12" t="s">
        <v>86</v>
      </c>
      <c r="AW169" s="12" t="s">
        <v>37</v>
      </c>
      <c r="AX169" s="12" t="s">
        <v>76</v>
      </c>
      <c r="AY169" s="238" t="s">
        <v>156</v>
      </c>
    </row>
    <row r="170" s="13" customFormat="1">
      <c r="B170" s="239"/>
      <c r="C170" s="240"/>
      <c r="D170" s="225" t="s">
        <v>167</v>
      </c>
      <c r="E170" s="241" t="s">
        <v>19</v>
      </c>
      <c r="F170" s="242" t="s">
        <v>169</v>
      </c>
      <c r="G170" s="240"/>
      <c r="H170" s="243">
        <v>4284.8999999999996</v>
      </c>
      <c r="I170" s="244"/>
      <c r="J170" s="240"/>
      <c r="K170" s="240"/>
      <c r="L170" s="245"/>
      <c r="M170" s="246"/>
      <c r="N170" s="247"/>
      <c r="O170" s="247"/>
      <c r="P170" s="247"/>
      <c r="Q170" s="247"/>
      <c r="R170" s="247"/>
      <c r="S170" s="247"/>
      <c r="T170" s="248"/>
      <c r="AT170" s="249" t="s">
        <v>167</v>
      </c>
      <c r="AU170" s="249" t="s">
        <v>86</v>
      </c>
      <c r="AV170" s="13" t="s">
        <v>163</v>
      </c>
      <c r="AW170" s="13" t="s">
        <v>37</v>
      </c>
      <c r="AX170" s="13" t="s">
        <v>80</v>
      </c>
      <c r="AY170" s="249" t="s">
        <v>156</v>
      </c>
    </row>
    <row r="171" s="1" customFormat="1" ht="24" customHeight="1">
      <c r="B171" s="39"/>
      <c r="C171" s="212" t="s">
        <v>275</v>
      </c>
      <c r="D171" s="212" t="s">
        <v>158</v>
      </c>
      <c r="E171" s="213" t="s">
        <v>276</v>
      </c>
      <c r="F171" s="214" t="s">
        <v>277</v>
      </c>
      <c r="G171" s="215" t="s">
        <v>235</v>
      </c>
      <c r="H171" s="216">
        <v>1066</v>
      </c>
      <c r="I171" s="217"/>
      <c r="J171" s="218">
        <f>ROUND(I171*H171,2)</f>
        <v>0</v>
      </c>
      <c r="K171" s="214" t="s">
        <v>162</v>
      </c>
      <c r="L171" s="44"/>
      <c r="M171" s="219" t="s">
        <v>19</v>
      </c>
      <c r="N171" s="220" t="s">
        <v>47</v>
      </c>
      <c r="O171" s="84"/>
      <c r="P171" s="221">
        <f>O171*H171</f>
        <v>0</v>
      </c>
      <c r="Q171" s="221">
        <v>0</v>
      </c>
      <c r="R171" s="221">
        <f>Q171*H171</f>
        <v>0</v>
      </c>
      <c r="S171" s="221">
        <v>0</v>
      </c>
      <c r="T171" s="222">
        <f>S171*H171</f>
        <v>0</v>
      </c>
      <c r="AR171" s="223" t="s">
        <v>163</v>
      </c>
      <c r="AT171" s="223" t="s">
        <v>158</v>
      </c>
      <c r="AU171" s="223" t="s">
        <v>86</v>
      </c>
      <c r="AY171" s="18" t="s">
        <v>156</v>
      </c>
      <c r="BE171" s="224">
        <f>IF(N171="základní",J171,0)</f>
        <v>0</v>
      </c>
      <c r="BF171" s="224">
        <f>IF(N171="snížená",J171,0)</f>
        <v>0</v>
      </c>
      <c r="BG171" s="224">
        <f>IF(N171="zákl. přenesená",J171,0)</f>
        <v>0</v>
      </c>
      <c r="BH171" s="224">
        <f>IF(N171="sníž. přenesená",J171,0)</f>
        <v>0</v>
      </c>
      <c r="BI171" s="224">
        <f>IF(N171="nulová",J171,0)</f>
        <v>0</v>
      </c>
      <c r="BJ171" s="18" t="s">
        <v>80</v>
      </c>
      <c r="BK171" s="224">
        <f>ROUND(I171*H171,2)</f>
        <v>0</v>
      </c>
      <c r="BL171" s="18" t="s">
        <v>163</v>
      </c>
      <c r="BM171" s="223" t="s">
        <v>278</v>
      </c>
    </row>
    <row r="172" s="1" customFormat="1">
      <c r="B172" s="39"/>
      <c r="C172" s="40"/>
      <c r="D172" s="225" t="s">
        <v>165</v>
      </c>
      <c r="E172" s="40"/>
      <c r="F172" s="226" t="s">
        <v>271</v>
      </c>
      <c r="G172" s="40"/>
      <c r="H172" s="40"/>
      <c r="I172" s="136"/>
      <c r="J172" s="40"/>
      <c r="K172" s="40"/>
      <c r="L172" s="44"/>
      <c r="M172" s="227"/>
      <c r="N172" s="84"/>
      <c r="O172" s="84"/>
      <c r="P172" s="84"/>
      <c r="Q172" s="84"/>
      <c r="R172" s="84"/>
      <c r="S172" s="84"/>
      <c r="T172" s="85"/>
      <c r="AT172" s="18" t="s">
        <v>165</v>
      </c>
      <c r="AU172" s="18" t="s">
        <v>86</v>
      </c>
    </row>
    <row r="173" s="12" customFormat="1">
      <c r="B173" s="228"/>
      <c r="C173" s="229"/>
      <c r="D173" s="225" t="s">
        <v>167</v>
      </c>
      <c r="E173" s="230" t="s">
        <v>19</v>
      </c>
      <c r="F173" s="231" t="s">
        <v>279</v>
      </c>
      <c r="G173" s="229"/>
      <c r="H173" s="232">
        <v>1066</v>
      </c>
      <c r="I173" s="233"/>
      <c r="J173" s="229"/>
      <c r="K173" s="229"/>
      <c r="L173" s="234"/>
      <c r="M173" s="235"/>
      <c r="N173" s="236"/>
      <c r="O173" s="236"/>
      <c r="P173" s="236"/>
      <c r="Q173" s="236"/>
      <c r="R173" s="236"/>
      <c r="S173" s="236"/>
      <c r="T173" s="237"/>
      <c r="AT173" s="238" t="s">
        <v>167</v>
      </c>
      <c r="AU173" s="238" t="s">
        <v>86</v>
      </c>
      <c r="AV173" s="12" t="s">
        <v>86</v>
      </c>
      <c r="AW173" s="12" t="s">
        <v>37</v>
      </c>
      <c r="AX173" s="12" t="s">
        <v>76</v>
      </c>
      <c r="AY173" s="238" t="s">
        <v>156</v>
      </c>
    </row>
    <row r="174" s="13" customFormat="1">
      <c r="B174" s="239"/>
      <c r="C174" s="240"/>
      <c r="D174" s="225" t="s">
        <v>167</v>
      </c>
      <c r="E174" s="241" t="s">
        <v>116</v>
      </c>
      <c r="F174" s="242" t="s">
        <v>169</v>
      </c>
      <c r="G174" s="240"/>
      <c r="H174" s="243">
        <v>1066</v>
      </c>
      <c r="I174" s="244"/>
      <c r="J174" s="240"/>
      <c r="K174" s="240"/>
      <c r="L174" s="245"/>
      <c r="M174" s="246"/>
      <c r="N174" s="247"/>
      <c r="O174" s="247"/>
      <c r="P174" s="247"/>
      <c r="Q174" s="247"/>
      <c r="R174" s="247"/>
      <c r="S174" s="247"/>
      <c r="T174" s="248"/>
      <c r="AT174" s="249" t="s">
        <v>167</v>
      </c>
      <c r="AU174" s="249" t="s">
        <v>86</v>
      </c>
      <c r="AV174" s="13" t="s">
        <v>163</v>
      </c>
      <c r="AW174" s="13" t="s">
        <v>37</v>
      </c>
      <c r="AX174" s="13" t="s">
        <v>80</v>
      </c>
      <c r="AY174" s="249" t="s">
        <v>156</v>
      </c>
    </row>
    <row r="175" s="1" customFormat="1" ht="24" customHeight="1">
      <c r="B175" s="39"/>
      <c r="C175" s="212" t="s">
        <v>7</v>
      </c>
      <c r="D175" s="212" t="s">
        <v>158</v>
      </c>
      <c r="E175" s="213" t="s">
        <v>280</v>
      </c>
      <c r="F175" s="214" t="s">
        <v>281</v>
      </c>
      <c r="G175" s="215" t="s">
        <v>282</v>
      </c>
      <c r="H175" s="216">
        <v>50.600000000000001</v>
      </c>
      <c r="I175" s="217"/>
      <c r="J175" s="218">
        <f>ROUND(I175*H175,2)</f>
        <v>0</v>
      </c>
      <c r="K175" s="214" t="s">
        <v>19</v>
      </c>
      <c r="L175" s="44"/>
      <c r="M175" s="219" t="s">
        <v>19</v>
      </c>
      <c r="N175" s="220" t="s">
        <v>47</v>
      </c>
      <c r="O175" s="84"/>
      <c r="P175" s="221">
        <f>O175*H175</f>
        <v>0</v>
      </c>
      <c r="Q175" s="221">
        <v>0</v>
      </c>
      <c r="R175" s="221">
        <f>Q175*H175</f>
        <v>0</v>
      </c>
      <c r="S175" s="221">
        <v>0</v>
      </c>
      <c r="T175" s="222">
        <f>S175*H175</f>
        <v>0</v>
      </c>
      <c r="AR175" s="223" t="s">
        <v>163</v>
      </c>
      <c r="AT175" s="223" t="s">
        <v>158</v>
      </c>
      <c r="AU175" s="223" t="s">
        <v>86</v>
      </c>
      <c r="AY175" s="18" t="s">
        <v>156</v>
      </c>
      <c r="BE175" s="224">
        <f>IF(N175="základní",J175,0)</f>
        <v>0</v>
      </c>
      <c r="BF175" s="224">
        <f>IF(N175="snížená",J175,0)</f>
        <v>0</v>
      </c>
      <c r="BG175" s="224">
        <f>IF(N175="zákl. přenesená",J175,0)</f>
        <v>0</v>
      </c>
      <c r="BH175" s="224">
        <f>IF(N175="sníž. přenesená",J175,0)</f>
        <v>0</v>
      </c>
      <c r="BI175" s="224">
        <f>IF(N175="nulová",J175,0)</f>
        <v>0</v>
      </c>
      <c r="BJ175" s="18" t="s">
        <v>80</v>
      </c>
      <c r="BK175" s="224">
        <f>ROUND(I175*H175,2)</f>
        <v>0</v>
      </c>
      <c r="BL175" s="18" t="s">
        <v>163</v>
      </c>
      <c r="BM175" s="223" t="s">
        <v>283</v>
      </c>
    </row>
    <row r="176" s="1" customFormat="1">
      <c r="B176" s="39"/>
      <c r="C176" s="40"/>
      <c r="D176" s="225" t="s">
        <v>284</v>
      </c>
      <c r="E176" s="40"/>
      <c r="F176" s="226" t="s">
        <v>285</v>
      </c>
      <c r="G176" s="40"/>
      <c r="H176" s="40"/>
      <c r="I176" s="136"/>
      <c r="J176" s="40"/>
      <c r="K176" s="40"/>
      <c r="L176" s="44"/>
      <c r="M176" s="227"/>
      <c r="N176" s="84"/>
      <c r="O176" s="84"/>
      <c r="P176" s="84"/>
      <c r="Q176" s="84"/>
      <c r="R176" s="84"/>
      <c r="S176" s="84"/>
      <c r="T176" s="85"/>
      <c r="AT176" s="18" t="s">
        <v>284</v>
      </c>
      <c r="AU176" s="18" t="s">
        <v>86</v>
      </c>
    </row>
    <row r="177" s="12" customFormat="1">
      <c r="B177" s="228"/>
      <c r="C177" s="229"/>
      <c r="D177" s="225" t="s">
        <v>167</v>
      </c>
      <c r="E177" s="230" t="s">
        <v>19</v>
      </c>
      <c r="F177" s="231" t="s">
        <v>104</v>
      </c>
      <c r="G177" s="229"/>
      <c r="H177" s="232">
        <v>67.540000000000006</v>
      </c>
      <c r="I177" s="233"/>
      <c r="J177" s="229"/>
      <c r="K177" s="229"/>
      <c r="L177" s="234"/>
      <c r="M177" s="235"/>
      <c r="N177" s="236"/>
      <c r="O177" s="236"/>
      <c r="P177" s="236"/>
      <c r="Q177" s="236"/>
      <c r="R177" s="236"/>
      <c r="S177" s="236"/>
      <c r="T177" s="237"/>
      <c r="AT177" s="238" t="s">
        <v>167</v>
      </c>
      <c r="AU177" s="238" t="s">
        <v>86</v>
      </c>
      <c r="AV177" s="12" t="s">
        <v>86</v>
      </c>
      <c r="AW177" s="12" t="s">
        <v>37</v>
      </c>
      <c r="AX177" s="12" t="s">
        <v>76</v>
      </c>
      <c r="AY177" s="238" t="s">
        <v>156</v>
      </c>
    </row>
    <row r="178" s="12" customFormat="1">
      <c r="B178" s="228"/>
      <c r="C178" s="229"/>
      <c r="D178" s="225" t="s">
        <v>167</v>
      </c>
      <c r="E178" s="230" t="s">
        <v>19</v>
      </c>
      <c r="F178" s="231" t="s">
        <v>286</v>
      </c>
      <c r="G178" s="229"/>
      <c r="H178" s="232">
        <v>-42.240000000000002</v>
      </c>
      <c r="I178" s="233"/>
      <c r="J178" s="229"/>
      <c r="K178" s="229"/>
      <c r="L178" s="234"/>
      <c r="M178" s="235"/>
      <c r="N178" s="236"/>
      <c r="O178" s="236"/>
      <c r="P178" s="236"/>
      <c r="Q178" s="236"/>
      <c r="R178" s="236"/>
      <c r="S178" s="236"/>
      <c r="T178" s="237"/>
      <c r="AT178" s="238" t="s">
        <v>167</v>
      </c>
      <c r="AU178" s="238" t="s">
        <v>86</v>
      </c>
      <c r="AV178" s="12" t="s">
        <v>86</v>
      </c>
      <c r="AW178" s="12" t="s">
        <v>37</v>
      </c>
      <c r="AX178" s="12" t="s">
        <v>76</v>
      </c>
      <c r="AY178" s="238" t="s">
        <v>156</v>
      </c>
    </row>
    <row r="179" s="13" customFormat="1">
      <c r="B179" s="239"/>
      <c r="C179" s="240"/>
      <c r="D179" s="225" t="s">
        <v>167</v>
      </c>
      <c r="E179" s="241" t="s">
        <v>107</v>
      </c>
      <c r="F179" s="242" t="s">
        <v>169</v>
      </c>
      <c r="G179" s="240"/>
      <c r="H179" s="243">
        <v>25.300000000000001</v>
      </c>
      <c r="I179" s="244"/>
      <c r="J179" s="240"/>
      <c r="K179" s="240"/>
      <c r="L179" s="245"/>
      <c r="M179" s="246"/>
      <c r="N179" s="247"/>
      <c r="O179" s="247"/>
      <c r="P179" s="247"/>
      <c r="Q179" s="247"/>
      <c r="R179" s="247"/>
      <c r="S179" s="247"/>
      <c r="T179" s="248"/>
      <c r="AT179" s="249" t="s">
        <v>167</v>
      </c>
      <c r="AU179" s="249" t="s">
        <v>86</v>
      </c>
      <c r="AV179" s="13" t="s">
        <v>163</v>
      </c>
      <c r="AW179" s="13" t="s">
        <v>37</v>
      </c>
      <c r="AX179" s="13" t="s">
        <v>76</v>
      </c>
      <c r="AY179" s="249" t="s">
        <v>156</v>
      </c>
    </row>
    <row r="180" s="12" customFormat="1">
      <c r="B180" s="228"/>
      <c r="C180" s="229"/>
      <c r="D180" s="225" t="s">
        <v>167</v>
      </c>
      <c r="E180" s="230" t="s">
        <v>19</v>
      </c>
      <c r="F180" s="231" t="s">
        <v>287</v>
      </c>
      <c r="G180" s="229"/>
      <c r="H180" s="232">
        <v>50.600000000000001</v>
      </c>
      <c r="I180" s="233"/>
      <c r="J180" s="229"/>
      <c r="K180" s="229"/>
      <c r="L180" s="234"/>
      <c r="M180" s="235"/>
      <c r="N180" s="236"/>
      <c r="O180" s="236"/>
      <c r="P180" s="236"/>
      <c r="Q180" s="236"/>
      <c r="R180" s="236"/>
      <c r="S180" s="236"/>
      <c r="T180" s="237"/>
      <c r="AT180" s="238" t="s">
        <v>167</v>
      </c>
      <c r="AU180" s="238" t="s">
        <v>86</v>
      </c>
      <c r="AV180" s="12" t="s">
        <v>86</v>
      </c>
      <c r="AW180" s="12" t="s">
        <v>37</v>
      </c>
      <c r="AX180" s="12" t="s">
        <v>76</v>
      </c>
      <c r="AY180" s="238" t="s">
        <v>156</v>
      </c>
    </row>
    <row r="181" s="13" customFormat="1">
      <c r="B181" s="239"/>
      <c r="C181" s="240"/>
      <c r="D181" s="225" t="s">
        <v>167</v>
      </c>
      <c r="E181" s="241" t="s">
        <v>19</v>
      </c>
      <c r="F181" s="242" t="s">
        <v>169</v>
      </c>
      <c r="G181" s="240"/>
      <c r="H181" s="243">
        <v>50.600000000000001</v>
      </c>
      <c r="I181" s="244"/>
      <c r="J181" s="240"/>
      <c r="K181" s="240"/>
      <c r="L181" s="245"/>
      <c r="M181" s="246"/>
      <c r="N181" s="247"/>
      <c r="O181" s="247"/>
      <c r="P181" s="247"/>
      <c r="Q181" s="247"/>
      <c r="R181" s="247"/>
      <c r="S181" s="247"/>
      <c r="T181" s="248"/>
      <c r="AT181" s="249" t="s">
        <v>167</v>
      </c>
      <c r="AU181" s="249" t="s">
        <v>86</v>
      </c>
      <c r="AV181" s="13" t="s">
        <v>163</v>
      </c>
      <c r="AW181" s="13" t="s">
        <v>37</v>
      </c>
      <c r="AX181" s="13" t="s">
        <v>80</v>
      </c>
      <c r="AY181" s="249" t="s">
        <v>156</v>
      </c>
    </row>
    <row r="182" s="1" customFormat="1" ht="16.5" customHeight="1">
      <c r="B182" s="39"/>
      <c r="C182" s="212" t="s">
        <v>288</v>
      </c>
      <c r="D182" s="212" t="s">
        <v>158</v>
      </c>
      <c r="E182" s="213" t="s">
        <v>289</v>
      </c>
      <c r="F182" s="214" t="s">
        <v>290</v>
      </c>
      <c r="G182" s="215" t="s">
        <v>291</v>
      </c>
      <c r="H182" s="216">
        <v>1</v>
      </c>
      <c r="I182" s="217"/>
      <c r="J182" s="218">
        <f>ROUND(I182*H182,2)</f>
        <v>0</v>
      </c>
      <c r="K182" s="214" t="s">
        <v>19</v>
      </c>
      <c r="L182" s="44"/>
      <c r="M182" s="219" t="s">
        <v>19</v>
      </c>
      <c r="N182" s="220" t="s">
        <v>47</v>
      </c>
      <c r="O182" s="84"/>
      <c r="P182" s="221">
        <f>O182*H182</f>
        <v>0</v>
      </c>
      <c r="Q182" s="221">
        <v>0</v>
      </c>
      <c r="R182" s="221">
        <f>Q182*H182</f>
        <v>0</v>
      </c>
      <c r="S182" s="221">
        <v>0</v>
      </c>
      <c r="T182" s="222">
        <f>S182*H182</f>
        <v>0</v>
      </c>
      <c r="AR182" s="223" t="s">
        <v>163</v>
      </c>
      <c r="AT182" s="223" t="s">
        <v>158</v>
      </c>
      <c r="AU182" s="223" t="s">
        <v>86</v>
      </c>
      <c r="AY182" s="18" t="s">
        <v>156</v>
      </c>
      <c r="BE182" s="224">
        <f>IF(N182="základní",J182,0)</f>
        <v>0</v>
      </c>
      <c r="BF182" s="224">
        <f>IF(N182="snížená",J182,0)</f>
        <v>0</v>
      </c>
      <c r="BG182" s="224">
        <f>IF(N182="zákl. přenesená",J182,0)</f>
        <v>0</v>
      </c>
      <c r="BH182" s="224">
        <f>IF(N182="sníž. přenesená",J182,0)</f>
        <v>0</v>
      </c>
      <c r="BI182" s="224">
        <f>IF(N182="nulová",J182,0)</f>
        <v>0</v>
      </c>
      <c r="BJ182" s="18" t="s">
        <v>80</v>
      </c>
      <c r="BK182" s="224">
        <f>ROUND(I182*H182,2)</f>
        <v>0</v>
      </c>
      <c r="BL182" s="18" t="s">
        <v>163</v>
      </c>
      <c r="BM182" s="223" t="s">
        <v>292</v>
      </c>
    </row>
    <row r="183" s="1" customFormat="1">
      <c r="B183" s="39"/>
      <c r="C183" s="40"/>
      <c r="D183" s="225" t="s">
        <v>284</v>
      </c>
      <c r="E183" s="40"/>
      <c r="F183" s="226" t="s">
        <v>293</v>
      </c>
      <c r="G183" s="40"/>
      <c r="H183" s="40"/>
      <c r="I183" s="136"/>
      <c r="J183" s="40"/>
      <c r="K183" s="40"/>
      <c r="L183" s="44"/>
      <c r="M183" s="227"/>
      <c r="N183" s="84"/>
      <c r="O183" s="84"/>
      <c r="P183" s="84"/>
      <c r="Q183" s="84"/>
      <c r="R183" s="84"/>
      <c r="S183" s="84"/>
      <c r="T183" s="85"/>
      <c r="AT183" s="18" t="s">
        <v>284</v>
      </c>
      <c r="AU183" s="18" t="s">
        <v>86</v>
      </c>
    </row>
    <row r="184" s="1" customFormat="1" ht="16.5" customHeight="1">
      <c r="B184" s="39"/>
      <c r="C184" s="212" t="s">
        <v>294</v>
      </c>
      <c r="D184" s="212" t="s">
        <v>158</v>
      </c>
      <c r="E184" s="213" t="s">
        <v>295</v>
      </c>
      <c r="F184" s="214" t="s">
        <v>296</v>
      </c>
      <c r="G184" s="215" t="s">
        <v>291</v>
      </c>
      <c r="H184" s="216">
        <v>1</v>
      </c>
      <c r="I184" s="217"/>
      <c r="J184" s="218">
        <f>ROUND(I184*H184,2)</f>
        <v>0</v>
      </c>
      <c r="K184" s="214" t="s">
        <v>19</v>
      </c>
      <c r="L184" s="44"/>
      <c r="M184" s="219" t="s">
        <v>19</v>
      </c>
      <c r="N184" s="220" t="s">
        <v>47</v>
      </c>
      <c r="O184" s="84"/>
      <c r="P184" s="221">
        <f>O184*H184</f>
        <v>0</v>
      </c>
      <c r="Q184" s="221">
        <v>0</v>
      </c>
      <c r="R184" s="221">
        <f>Q184*H184</f>
        <v>0</v>
      </c>
      <c r="S184" s="221">
        <v>0</v>
      </c>
      <c r="T184" s="222">
        <f>S184*H184</f>
        <v>0</v>
      </c>
      <c r="AR184" s="223" t="s">
        <v>163</v>
      </c>
      <c r="AT184" s="223" t="s">
        <v>158</v>
      </c>
      <c r="AU184" s="223" t="s">
        <v>86</v>
      </c>
      <c r="AY184" s="18" t="s">
        <v>156</v>
      </c>
      <c r="BE184" s="224">
        <f>IF(N184="základní",J184,0)</f>
        <v>0</v>
      </c>
      <c r="BF184" s="224">
        <f>IF(N184="snížená",J184,0)</f>
        <v>0</v>
      </c>
      <c r="BG184" s="224">
        <f>IF(N184="zákl. přenesená",J184,0)</f>
        <v>0</v>
      </c>
      <c r="BH184" s="224">
        <f>IF(N184="sníž. přenesená",J184,0)</f>
        <v>0</v>
      </c>
      <c r="BI184" s="224">
        <f>IF(N184="nulová",J184,0)</f>
        <v>0</v>
      </c>
      <c r="BJ184" s="18" t="s">
        <v>80</v>
      </c>
      <c r="BK184" s="224">
        <f>ROUND(I184*H184,2)</f>
        <v>0</v>
      </c>
      <c r="BL184" s="18" t="s">
        <v>163</v>
      </c>
      <c r="BM184" s="223" t="s">
        <v>297</v>
      </c>
    </row>
    <row r="185" s="1" customFormat="1">
      <c r="B185" s="39"/>
      <c r="C185" s="40"/>
      <c r="D185" s="225" t="s">
        <v>284</v>
      </c>
      <c r="E185" s="40"/>
      <c r="F185" s="226" t="s">
        <v>298</v>
      </c>
      <c r="G185" s="40"/>
      <c r="H185" s="40"/>
      <c r="I185" s="136"/>
      <c r="J185" s="40"/>
      <c r="K185" s="40"/>
      <c r="L185" s="44"/>
      <c r="M185" s="227"/>
      <c r="N185" s="84"/>
      <c r="O185" s="84"/>
      <c r="P185" s="84"/>
      <c r="Q185" s="84"/>
      <c r="R185" s="84"/>
      <c r="S185" s="84"/>
      <c r="T185" s="85"/>
      <c r="AT185" s="18" t="s">
        <v>284</v>
      </c>
      <c r="AU185" s="18" t="s">
        <v>86</v>
      </c>
    </row>
    <row r="186" s="11" customFormat="1" ht="22.8" customHeight="1">
      <c r="B186" s="196"/>
      <c r="C186" s="197"/>
      <c r="D186" s="198" t="s">
        <v>75</v>
      </c>
      <c r="E186" s="210" t="s">
        <v>86</v>
      </c>
      <c r="F186" s="210" t="s">
        <v>299</v>
      </c>
      <c r="G186" s="197"/>
      <c r="H186" s="197"/>
      <c r="I186" s="200"/>
      <c r="J186" s="211">
        <f>BK186</f>
        <v>0</v>
      </c>
      <c r="K186" s="197"/>
      <c r="L186" s="202"/>
      <c r="M186" s="203"/>
      <c r="N186" s="204"/>
      <c r="O186" s="204"/>
      <c r="P186" s="205">
        <f>SUM(P187:P191)</f>
        <v>0</v>
      </c>
      <c r="Q186" s="204"/>
      <c r="R186" s="205">
        <f>SUM(R187:R191)</f>
        <v>0</v>
      </c>
      <c r="S186" s="204"/>
      <c r="T186" s="206">
        <f>SUM(T187:T191)</f>
        <v>0</v>
      </c>
      <c r="AR186" s="207" t="s">
        <v>80</v>
      </c>
      <c r="AT186" s="208" t="s">
        <v>75</v>
      </c>
      <c r="AU186" s="208" t="s">
        <v>80</v>
      </c>
      <c r="AY186" s="207" t="s">
        <v>156</v>
      </c>
      <c r="BK186" s="209">
        <f>SUM(BK187:BK191)</f>
        <v>0</v>
      </c>
    </row>
    <row r="187" s="1" customFormat="1" ht="16.5" customHeight="1">
      <c r="B187" s="39"/>
      <c r="C187" s="212" t="s">
        <v>300</v>
      </c>
      <c r="D187" s="212" t="s">
        <v>158</v>
      </c>
      <c r="E187" s="213" t="s">
        <v>301</v>
      </c>
      <c r="F187" s="214" t="s">
        <v>302</v>
      </c>
      <c r="G187" s="215" t="s">
        <v>172</v>
      </c>
      <c r="H187" s="216">
        <v>8.5359999999999996</v>
      </c>
      <c r="I187" s="217"/>
      <c r="J187" s="218">
        <f>ROUND(I187*H187,2)</f>
        <v>0</v>
      </c>
      <c r="K187" s="214" t="s">
        <v>162</v>
      </c>
      <c r="L187" s="44"/>
      <c r="M187" s="219" t="s">
        <v>19</v>
      </c>
      <c r="N187" s="220" t="s">
        <v>47</v>
      </c>
      <c r="O187" s="84"/>
      <c r="P187" s="221">
        <f>O187*H187</f>
        <v>0</v>
      </c>
      <c r="Q187" s="221">
        <v>0</v>
      </c>
      <c r="R187" s="221">
        <f>Q187*H187</f>
        <v>0</v>
      </c>
      <c r="S187" s="221">
        <v>0</v>
      </c>
      <c r="T187" s="222">
        <f>S187*H187</f>
        <v>0</v>
      </c>
      <c r="AR187" s="223" t="s">
        <v>163</v>
      </c>
      <c r="AT187" s="223" t="s">
        <v>158</v>
      </c>
      <c r="AU187" s="223" t="s">
        <v>86</v>
      </c>
      <c r="AY187" s="18" t="s">
        <v>156</v>
      </c>
      <c r="BE187" s="224">
        <f>IF(N187="základní",J187,0)</f>
        <v>0</v>
      </c>
      <c r="BF187" s="224">
        <f>IF(N187="snížená",J187,0)</f>
        <v>0</v>
      </c>
      <c r="BG187" s="224">
        <f>IF(N187="zákl. přenesená",J187,0)</f>
        <v>0</v>
      </c>
      <c r="BH187" s="224">
        <f>IF(N187="sníž. přenesená",J187,0)</f>
        <v>0</v>
      </c>
      <c r="BI187" s="224">
        <f>IF(N187="nulová",J187,0)</f>
        <v>0</v>
      </c>
      <c r="BJ187" s="18" t="s">
        <v>80</v>
      </c>
      <c r="BK187" s="224">
        <f>ROUND(I187*H187,2)</f>
        <v>0</v>
      </c>
      <c r="BL187" s="18" t="s">
        <v>163</v>
      </c>
      <c r="BM187" s="223" t="s">
        <v>303</v>
      </c>
    </row>
    <row r="188" s="1" customFormat="1">
      <c r="B188" s="39"/>
      <c r="C188" s="40"/>
      <c r="D188" s="225" t="s">
        <v>165</v>
      </c>
      <c r="E188" s="40"/>
      <c r="F188" s="226" t="s">
        <v>304</v>
      </c>
      <c r="G188" s="40"/>
      <c r="H188" s="40"/>
      <c r="I188" s="136"/>
      <c r="J188" s="40"/>
      <c r="K188" s="40"/>
      <c r="L188" s="44"/>
      <c r="M188" s="227"/>
      <c r="N188" s="84"/>
      <c r="O188" s="84"/>
      <c r="P188" s="84"/>
      <c r="Q188" s="84"/>
      <c r="R188" s="84"/>
      <c r="S188" s="84"/>
      <c r="T188" s="85"/>
      <c r="AT188" s="18" t="s">
        <v>165</v>
      </c>
      <c r="AU188" s="18" t="s">
        <v>86</v>
      </c>
    </row>
    <row r="189" s="12" customFormat="1">
      <c r="B189" s="228"/>
      <c r="C189" s="229"/>
      <c r="D189" s="225" t="s">
        <v>167</v>
      </c>
      <c r="E189" s="230" t="s">
        <v>19</v>
      </c>
      <c r="F189" s="231" t="s">
        <v>305</v>
      </c>
      <c r="G189" s="229"/>
      <c r="H189" s="232">
        <v>7.4359999999999999</v>
      </c>
      <c r="I189" s="233"/>
      <c r="J189" s="229"/>
      <c r="K189" s="229"/>
      <c r="L189" s="234"/>
      <c r="M189" s="235"/>
      <c r="N189" s="236"/>
      <c r="O189" s="236"/>
      <c r="P189" s="236"/>
      <c r="Q189" s="236"/>
      <c r="R189" s="236"/>
      <c r="S189" s="236"/>
      <c r="T189" s="237"/>
      <c r="AT189" s="238" t="s">
        <v>167</v>
      </c>
      <c r="AU189" s="238" t="s">
        <v>86</v>
      </c>
      <c r="AV189" s="12" t="s">
        <v>86</v>
      </c>
      <c r="AW189" s="12" t="s">
        <v>37</v>
      </c>
      <c r="AX189" s="12" t="s">
        <v>76</v>
      </c>
      <c r="AY189" s="238" t="s">
        <v>156</v>
      </c>
    </row>
    <row r="190" s="12" customFormat="1">
      <c r="B190" s="228"/>
      <c r="C190" s="229"/>
      <c r="D190" s="225" t="s">
        <v>167</v>
      </c>
      <c r="E190" s="230" t="s">
        <v>19</v>
      </c>
      <c r="F190" s="231" t="s">
        <v>306</v>
      </c>
      <c r="G190" s="229"/>
      <c r="H190" s="232">
        <v>1.1000000000000001</v>
      </c>
      <c r="I190" s="233"/>
      <c r="J190" s="229"/>
      <c r="K190" s="229"/>
      <c r="L190" s="234"/>
      <c r="M190" s="235"/>
      <c r="N190" s="236"/>
      <c r="O190" s="236"/>
      <c r="P190" s="236"/>
      <c r="Q190" s="236"/>
      <c r="R190" s="236"/>
      <c r="S190" s="236"/>
      <c r="T190" s="237"/>
      <c r="AT190" s="238" t="s">
        <v>167</v>
      </c>
      <c r="AU190" s="238" t="s">
        <v>86</v>
      </c>
      <c r="AV190" s="12" t="s">
        <v>86</v>
      </c>
      <c r="AW190" s="12" t="s">
        <v>37</v>
      </c>
      <c r="AX190" s="12" t="s">
        <v>76</v>
      </c>
      <c r="AY190" s="238" t="s">
        <v>156</v>
      </c>
    </row>
    <row r="191" s="13" customFormat="1">
      <c r="B191" s="239"/>
      <c r="C191" s="240"/>
      <c r="D191" s="225" t="s">
        <v>167</v>
      </c>
      <c r="E191" s="241" t="s">
        <v>19</v>
      </c>
      <c r="F191" s="242" t="s">
        <v>169</v>
      </c>
      <c r="G191" s="240"/>
      <c r="H191" s="243">
        <v>8.5359999999999996</v>
      </c>
      <c r="I191" s="244"/>
      <c r="J191" s="240"/>
      <c r="K191" s="240"/>
      <c r="L191" s="245"/>
      <c r="M191" s="246"/>
      <c r="N191" s="247"/>
      <c r="O191" s="247"/>
      <c r="P191" s="247"/>
      <c r="Q191" s="247"/>
      <c r="R191" s="247"/>
      <c r="S191" s="247"/>
      <c r="T191" s="248"/>
      <c r="AT191" s="249" t="s">
        <v>167</v>
      </c>
      <c r="AU191" s="249" t="s">
        <v>86</v>
      </c>
      <c r="AV191" s="13" t="s">
        <v>163</v>
      </c>
      <c r="AW191" s="13" t="s">
        <v>37</v>
      </c>
      <c r="AX191" s="13" t="s">
        <v>80</v>
      </c>
      <c r="AY191" s="249" t="s">
        <v>156</v>
      </c>
    </row>
    <row r="192" s="11" customFormat="1" ht="22.8" customHeight="1">
      <c r="B192" s="196"/>
      <c r="C192" s="197"/>
      <c r="D192" s="198" t="s">
        <v>75</v>
      </c>
      <c r="E192" s="210" t="s">
        <v>177</v>
      </c>
      <c r="F192" s="210" t="s">
        <v>307</v>
      </c>
      <c r="G192" s="197"/>
      <c r="H192" s="197"/>
      <c r="I192" s="200"/>
      <c r="J192" s="211">
        <f>BK192</f>
        <v>0</v>
      </c>
      <c r="K192" s="197"/>
      <c r="L192" s="202"/>
      <c r="M192" s="203"/>
      <c r="N192" s="204"/>
      <c r="O192" s="204"/>
      <c r="P192" s="205">
        <f>SUM(P193:P212)</f>
        <v>0</v>
      </c>
      <c r="Q192" s="204"/>
      <c r="R192" s="205">
        <f>SUM(R193:R212)</f>
        <v>0.46657139728539998</v>
      </c>
      <c r="S192" s="204"/>
      <c r="T192" s="206">
        <f>SUM(T193:T212)</f>
        <v>0</v>
      </c>
      <c r="AR192" s="207" t="s">
        <v>80</v>
      </c>
      <c r="AT192" s="208" t="s">
        <v>75</v>
      </c>
      <c r="AU192" s="208" t="s">
        <v>80</v>
      </c>
      <c r="AY192" s="207" t="s">
        <v>156</v>
      </c>
      <c r="BK192" s="209">
        <f>SUM(BK193:BK212)</f>
        <v>0</v>
      </c>
    </row>
    <row r="193" s="1" customFormat="1" ht="36" customHeight="1">
      <c r="B193" s="39"/>
      <c r="C193" s="212" t="s">
        <v>308</v>
      </c>
      <c r="D193" s="212" t="s">
        <v>158</v>
      </c>
      <c r="E193" s="213" t="s">
        <v>309</v>
      </c>
      <c r="F193" s="214" t="s">
        <v>310</v>
      </c>
      <c r="G193" s="215" t="s">
        <v>172</v>
      </c>
      <c r="H193" s="216">
        <v>5.3600000000000003</v>
      </c>
      <c r="I193" s="217"/>
      <c r="J193" s="218">
        <f>ROUND(I193*H193,2)</f>
        <v>0</v>
      </c>
      <c r="K193" s="214" t="s">
        <v>162</v>
      </c>
      <c r="L193" s="44"/>
      <c r="M193" s="219" t="s">
        <v>19</v>
      </c>
      <c r="N193" s="220" t="s">
        <v>47</v>
      </c>
      <c r="O193" s="84"/>
      <c r="P193" s="221">
        <f>O193*H193</f>
        <v>0</v>
      </c>
      <c r="Q193" s="221">
        <v>0</v>
      </c>
      <c r="R193" s="221">
        <f>Q193*H193</f>
        <v>0</v>
      </c>
      <c r="S193" s="221">
        <v>0</v>
      </c>
      <c r="T193" s="222">
        <f>S193*H193</f>
        <v>0</v>
      </c>
      <c r="AR193" s="223" t="s">
        <v>163</v>
      </c>
      <c r="AT193" s="223" t="s">
        <v>158</v>
      </c>
      <c r="AU193" s="223" t="s">
        <v>86</v>
      </c>
      <c r="AY193" s="18" t="s">
        <v>156</v>
      </c>
      <c r="BE193" s="224">
        <f>IF(N193="základní",J193,0)</f>
        <v>0</v>
      </c>
      <c r="BF193" s="224">
        <f>IF(N193="snížená",J193,0)</f>
        <v>0</v>
      </c>
      <c r="BG193" s="224">
        <f>IF(N193="zákl. přenesená",J193,0)</f>
        <v>0</v>
      </c>
      <c r="BH193" s="224">
        <f>IF(N193="sníž. přenesená",J193,0)</f>
        <v>0</v>
      </c>
      <c r="BI193" s="224">
        <f>IF(N193="nulová",J193,0)</f>
        <v>0</v>
      </c>
      <c r="BJ193" s="18" t="s">
        <v>80</v>
      </c>
      <c r="BK193" s="224">
        <f>ROUND(I193*H193,2)</f>
        <v>0</v>
      </c>
      <c r="BL193" s="18" t="s">
        <v>163</v>
      </c>
      <c r="BM193" s="223" t="s">
        <v>311</v>
      </c>
    </row>
    <row r="194" s="1" customFormat="1">
      <c r="B194" s="39"/>
      <c r="C194" s="40"/>
      <c r="D194" s="225" t="s">
        <v>165</v>
      </c>
      <c r="E194" s="40"/>
      <c r="F194" s="226" t="s">
        <v>312</v>
      </c>
      <c r="G194" s="40"/>
      <c r="H194" s="40"/>
      <c r="I194" s="136"/>
      <c r="J194" s="40"/>
      <c r="K194" s="40"/>
      <c r="L194" s="44"/>
      <c r="M194" s="227"/>
      <c r="N194" s="84"/>
      <c r="O194" s="84"/>
      <c r="P194" s="84"/>
      <c r="Q194" s="84"/>
      <c r="R194" s="84"/>
      <c r="S194" s="84"/>
      <c r="T194" s="85"/>
      <c r="AT194" s="18" t="s">
        <v>165</v>
      </c>
      <c r="AU194" s="18" t="s">
        <v>86</v>
      </c>
    </row>
    <row r="195" s="12" customFormat="1">
      <c r="B195" s="228"/>
      <c r="C195" s="229"/>
      <c r="D195" s="225" t="s">
        <v>167</v>
      </c>
      <c r="E195" s="230" t="s">
        <v>19</v>
      </c>
      <c r="F195" s="231" t="s">
        <v>313</v>
      </c>
      <c r="G195" s="229"/>
      <c r="H195" s="232">
        <v>4.96</v>
      </c>
      <c r="I195" s="233"/>
      <c r="J195" s="229"/>
      <c r="K195" s="229"/>
      <c r="L195" s="234"/>
      <c r="M195" s="235"/>
      <c r="N195" s="236"/>
      <c r="O195" s="236"/>
      <c r="P195" s="236"/>
      <c r="Q195" s="236"/>
      <c r="R195" s="236"/>
      <c r="S195" s="236"/>
      <c r="T195" s="237"/>
      <c r="AT195" s="238" t="s">
        <v>167</v>
      </c>
      <c r="AU195" s="238" t="s">
        <v>86</v>
      </c>
      <c r="AV195" s="12" t="s">
        <v>86</v>
      </c>
      <c r="AW195" s="12" t="s">
        <v>37</v>
      </c>
      <c r="AX195" s="12" t="s">
        <v>76</v>
      </c>
      <c r="AY195" s="238" t="s">
        <v>156</v>
      </c>
    </row>
    <row r="196" s="12" customFormat="1">
      <c r="B196" s="228"/>
      <c r="C196" s="229"/>
      <c r="D196" s="225" t="s">
        <v>167</v>
      </c>
      <c r="E196" s="230" t="s">
        <v>19</v>
      </c>
      <c r="F196" s="231" t="s">
        <v>314</v>
      </c>
      <c r="G196" s="229"/>
      <c r="H196" s="232">
        <v>0.40000000000000002</v>
      </c>
      <c r="I196" s="233"/>
      <c r="J196" s="229"/>
      <c r="K196" s="229"/>
      <c r="L196" s="234"/>
      <c r="M196" s="235"/>
      <c r="N196" s="236"/>
      <c r="O196" s="236"/>
      <c r="P196" s="236"/>
      <c r="Q196" s="236"/>
      <c r="R196" s="236"/>
      <c r="S196" s="236"/>
      <c r="T196" s="237"/>
      <c r="AT196" s="238" t="s">
        <v>167</v>
      </c>
      <c r="AU196" s="238" t="s">
        <v>86</v>
      </c>
      <c r="AV196" s="12" t="s">
        <v>86</v>
      </c>
      <c r="AW196" s="12" t="s">
        <v>37</v>
      </c>
      <c r="AX196" s="12" t="s">
        <v>76</v>
      </c>
      <c r="AY196" s="238" t="s">
        <v>156</v>
      </c>
    </row>
    <row r="197" s="13" customFormat="1">
      <c r="B197" s="239"/>
      <c r="C197" s="240"/>
      <c r="D197" s="225" t="s">
        <v>167</v>
      </c>
      <c r="E197" s="241" t="s">
        <v>95</v>
      </c>
      <c r="F197" s="242" t="s">
        <v>169</v>
      </c>
      <c r="G197" s="240"/>
      <c r="H197" s="243">
        <v>5.3600000000000003</v>
      </c>
      <c r="I197" s="244"/>
      <c r="J197" s="240"/>
      <c r="K197" s="240"/>
      <c r="L197" s="245"/>
      <c r="M197" s="246"/>
      <c r="N197" s="247"/>
      <c r="O197" s="247"/>
      <c r="P197" s="247"/>
      <c r="Q197" s="247"/>
      <c r="R197" s="247"/>
      <c r="S197" s="247"/>
      <c r="T197" s="248"/>
      <c r="AT197" s="249" t="s">
        <v>167</v>
      </c>
      <c r="AU197" s="249" t="s">
        <v>86</v>
      </c>
      <c r="AV197" s="13" t="s">
        <v>163</v>
      </c>
      <c r="AW197" s="13" t="s">
        <v>37</v>
      </c>
      <c r="AX197" s="13" t="s">
        <v>80</v>
      </c>
      <c r="AY197" s="249" t="s">
        <v>156</v>
      </c>
    </row>
    <row r="198" s="1" customFormat="1" ht="36" customHeight="1">
      <c r="B198" s="39"/>
      <c r="C198" s="212" t="s">
        <v>315</v>
      </c>
      <c r="D198" s="212" t="s">
        <v>158</v>
      </c>
      <c r="E198" s="213" t="s">
        <v>316</v>
      </c>
      <c r="F198" s="214" t="s">
        <v>317</v>
      </c>
      <c r="G198" s="215" t="s">
        <v>235</v>
      </c>
      <c r="H198" s="216">
        <v>26.239999999999998</v>
      </c>
      <c r="I198" s="217"/>
      <c r="J198" s="218">
        <f>ROUND(I198*H198,2)</f>
        <v>0</v>
      </c>
      <c r="K198" s="214" t="s">
        <v>162</v>
      </c>
      <c r="L198" s="44"/>
      <c r="M198" s="219" t="s">
        <v>19</v>
      </c>
      <c r="N198" s="220" t="s">
        <v>47</v>
      </c>
      <c r="O198" s="84"/>
      <c r="P198" s="221">
        <f>O198*H198</f>
        <v>0</v>
      </c>
      <c r="Q198" s="221">
        <v>0.0076540039999999998</v>
      </c>
      <c r="R198" s="221">
        <f>Q198*H198</f>
        <v>0.20084106495999998</v>
      </c>
      <c r="S198" s="221">
        <v>0</v>
      </c>
      <c r="T198" s="222">
        <f>S198*H198</f>
        <v>0</v>
      </c>
      <c r="AR198" s="223" t="s">
        <v>163</v>
      </c>
      <c r="AT198" s="223" t="s">
        <v>158</v>
      </c>
      <c r="AU198" s="223" t="s">
        <v>86</v>
      </c>
      <c r="AY198" s="18" t="s">
        <v>156</v>
      </c>
      <c r="BE198" s="224">
        <f>IF(N198="základní",J198,0)</f>
        <v>0</v>
      </c>
      <c r="BF198" s="224">
        <f>IF(N198="snížená",J198,0)</f>
        <v>0</v>
      </c>
      <c r="BG198" s="224">
        <f>IF(N198="zákl. přenesená",J198,0)</f>
        <v>0</v>
      </c>
      <c r="BH198" s="224">
        <f>IF(N198="sníž. přenesená",J198,0)</f>
        <v>0</v>
      </c>
      <c r="BI198" s="224">
        <f>IF(N198="nulová",J198,0)</f>
        <v>0</v>
      </c>
      <c r="BJ198" s="18" t="s">
        <v>80</v>
      </c>
      <c r="BK198" s="224">
        <f>ROUND(I198*H198,2)</f>
        <v>0</v>
      </c>
      <c r="BL198" s="18" t="s">
        <v>163</v>
      </c>
      <c r="BM198" s="223" t="s">
        <v>318</v>
      </c>
    </row>
    <row r="199" s="1" customFormat="1">
      <c r="B199" s="39"/>
      <c r="C199" s="40"/>
      <c r="D199" s="225" t="s">
        <v>165</v>
      </c>
      <c r="E199" s="40"/>
      <c r="F199" s="226" t="s">
        <v>319</v>
      </c>
      <c r="G199" s="40"/>
      <c r="H199" s="40"/>
      <c r="I199" s="136"/>
      <c r="J199" s="40"/>
      <c r="K199" s="40"/>
      <c r="L199" s="44"/>
      <c r="M199" s="227"/>
      <c r="N199" s="84"/>
      <c r="O199" s="84"/>
      <c r="P199" s="84"/>
      <c r="Q199" s="84"/>
      <c r="R199" s="84"/>
      <c r="S199" s="84"/>
      <c r="T199" s="85"/>
      <c r="AT199" s="18" t="s">
        <v>165</v>
      </c>
      <c r="AU199" s="18" t="s">
        <v>86</v>
      </c>
    </row>
    <row r="200" s="12" customFormat="1">
      <c r="B200" s="228"/>
      <c r="C200" s="229"/>
      <c r="D200" s="225" t="s">
        <v>167</v>
      </c>
      <c r="E200" s="230" t="s">
        <v>19</v>
      </c>
      <c r="F200" s="231" t="s">
        <v>320</v>
      </c>
      <c r="G200" s="229"/>
      <c r="H200" s="232">
        <v>24.239999999999998</v>
      </c>
      <c r="I200" s="233"/>
      <c r="J200" s="229"/>
      <c r="K200" s="229"/>
      <c r="L200" s="234"/>
      <c r="M200" s="235"/>
      <c r="N200" s="236"/>
      <c r="O200" s="236"/>
      <c r="P200" s="236"/>
      <c r="Q200" s="236"/>
      <c r="R200" s="236"/>
      <c r="S200" s="236"/>
      <c r="T200" s="237"/>
      <c r="AT200" s="238" t="s">
        <v>167</v>
      </c>
      <c r="AU200" s="238" t="s">
        <v>86</v>
      </c>
      <c r="AV200" s="12" t="s">
        <v>86</v>
      </c>
      <c r="AW200" s="12" t="s">
        <v>37</v>
      </c>
      <c r="AX200" s="12" t="s">
        <v>76</v>
      </c>
      <c r="AY200" s="238" t="s">
        <v>156</v>
      </c>
    </row>
    <row r="201" s="12" customFormat="1">
      <c r="B201" s="228"/>
      <c r="C201" s="229"/>
      <c r="D201" s="225" t="s">
        <v>167</v>
      </c>
      <c r="E201" s="230" t="s">
        <v>19</v>
      </c>
      <c r="F201" s="231" t="s">
        <v>321</v>
      </c>
      <c r="G201" s="229"/>
      <c r="H201" s="232">
        <v>2</v>
      </c>
      <c r="I201" s="233"/>
      <c r="J201" s="229"/>
      <c r="K201" s="229"/>
      <c r="L201" s="234"/>
      <c r="M201" s="235"/>
      <c r="N201" s="236"/>
      <c r="O201" s="236"/>
      <c r="P201" s="236"/>
      <c r="Q201" s="236"/>
      <c r="R201" s="236"/>
      <c r="S201" s="236"/>
      <c r="T201" s="237"/>
      <c r="AT201" s="238" t="s">
        <v>167</v>
      </c>
      <c r="AU201" s="238" t="s">
        <v>86</v>
      </c>
      <c r="AV201" s="12" t="s">
        <v>86</v>
      </c>
      <c r="AW201" s="12" t="s">
        <v>37</v>
      </c>
      <c r="AX201" s="12" t="s">
        <v>76</v>
      </c>
      <c r="AY201" s="238" t="s">
        <v>156</v>
      </c>
    </row>
    <row r="202" s="13" customFormat="1">
      <c r="B202" s="239"/>
      <c r="C202" s="240"/>
      <c r="D202" s="225" t="s">
        <v>167</v>
      </c>
      <c r="E202" s="241" t="s">
        <v>93</v>
      </c>
      <c r="F202" s="242" t="s">
        <v>169</v>
      </c>
      <c r="G202" s="240"/>
      <c r="H202" s="243">
        <v>26.239999999999998</v>
      </c>
      <c r="I202" s="244"/>
      <c r="J202" s="240"/>
      <c r="K202" s="240"/>
      <c r="L202" s="245"/>
      <c r="M202" s="246"/>
      <c r="N202" s="247"/>
      <c r="O202" s="247"/>
      <c r="P202" s="247"/>
      <c r="Q202" s="247"/>
      <c r="R202" s="247"/>
      <c r="S202" s="247"/>
      <c r="T202" s="248"/>
      <c r="AT202" s="249" t="s">
        <v>167</v>
      </c>
      <c r="AU202" s="249" t="s">
        <v>86</v>
      </c>
      <c r="AV202" s="13" t="s">
        <v>163</v>
      </c>
      <c r="AW202" s="13" t="s">
        <v>37</v>
      </c>
      <c r="AX202" s="13" t="s">
        <v>80</v>
      </c>
      <c r="AY202" s="249" t="s">
        <v>156</v>
      </c>
    </row>
    <row r="203" s="1" customFormat="1" ht="36" customHeight="1">
      <c r="B203" s="39"/>
      <c r="C203" s="212" t="s">
        <v>322</v>
      </c>
      <c r="D203" s="212" t="s">
        <v>158</v>
      </c>
      <c r="E203" s="213" t="s">
        <v>323</v>
      </c>
      <c r="F203" s="214" t="s">
        <v>324</v>
      </c>
      <c r="G203" s="215" t="s">
        <v>235</v>
      </c>
      <c r="H203" s="216">
        <v>26.239999999999998</v>
      </c>
      <c r="I203" s="217"/>
      <c r="J203" s="218">
        <f>ROUND(I203*H203,2)</f>
        <v>0</v>
      </c>
      <c r="K203" s="214" t="s">
        <v>162</v>
      </c>
      <c r="L203" s="44"/>
      <c r="M203" s="219" t="s">
        <v>19</v>
      </c>
      <c r="N203" s="220" t="s">
        <v>47</v>
      </c>
      <c r="O203" s="84"/>
      <c r="P203" s="221">
        <f>O203*H203</f>
        <v>0</v>
      </c>
      <c r="Q203" s="221">
        <v>0.00085693499999999997</v>
      </c>
      <c r="R203" s="221">
        <f>Q203*H203</f>
        <v>0.022485974399999997</v>
      </c>
      <c r="S203" s="221">
        <v>0</v>
      </c>
      <c r="T203" s="222">
        <f>S203*H203</f>
        <v>0</v>
      </c>
      <c r="AR203" s="223" t="s">
        <v>163</v>
      </c>
      <c r="AT203" s="223" t="s">
        <v>158</v>
      </c>
      <c r="AU203" s="223" t="s">
        <v>86</v>
      </c>
      <c r="AY203" s="18" t="s">
        <v>156</v>
      </c>
      <c r="BE203" s="224">
        <f>IF(N203="základní",J203,0)</f>
        <v>0</v>
      </c>
      <c r="BF203" s="224">
        <f>IF(N203="snížená",J203,0)</f>
        <v>0</v>
      </c>
      <c r="BG203" s="224">
        <f>IF(N203="zákl. přenesená",J203,0)</f>
        <v>0</v>
      </c>
      <c r="BH203" s="224">
        <f>IF(N203="sníž. přenesená",J203,0)</f>
        <v>0</v>
      </c>
      <c r="BI203" s="224">
        <f>IF(N203="nulová",J203,0)</f>
        <v>0</v>
      </c>
      <c r="BJ203" s="18" t="s">
        <v>80</v>
      </c>
      <c r="BK203" s="224">
        <f>ROUND(I203*H203,2)</f>
        <v>0</v>
      </c>
      <c r="BL203" s="18" t="s">
        <v>163</v>
      </c>
      <c r="BM203" s="223" t="s">
        <v>325</v>
      </c>
    </row>
    <row r="204" s="1" customFormat="1">
      <c r="B204" s="39"/>
      <c r="C204" s="40"/>
      <c r="D204" s="225" t="s">
        <v>165</v>
      </c>
      <c r="E204" s="40"/>
      <c r="F204" s="226" t="s">
        <v>319</v>
      </c>
      <c r="G204" s="40"/>
      <c r="H204" s="40"/>
      <c r="I204" s="136"/>
      <c r="J204" s="40"/>
      <c r="K204" s="40"/>
      <c r="L204" s="44"/>
      <c r="M204" s="227"/>
      <c r="N204" s="84"/>
      <c r="O204" s="84"/>
      <c r="P204" s="84"/>
      <c r="Q204" s="84"/>
      <c r="R204" s="84"/>
      <c r="S204" s="84"/>
      <c r="T204" s="85"/>
      <c r="AT204" s="18" t="s">
        <v>165</v>
      </c>
      <c r="AU204" s="18" t="s">
        <v>86</v>
      </c>
    </row>
    <row r="205" s="12" customFormat="1">
      <c r="B205" s="228"/>
      <c r="C205" s="229"/>
      <c r="D205" s="225" t="s">
        <v>167</v>
      </c>
      <c r="E205" s="230" t="s">
        <v>19</v>
      </c>
      <c r="F205" s="231" t="s">
        <v>93</v>
      </c>
      <c r="G205" s="229"/>
      <c r="H205" s="232">
        <v>26.239999999999998</v>
      </c>
      <c r="I205" s="233"/>
      <c r="J205" s="229"/>
      <c r="K205" s="229"/>
      <c r="L205" s="234"/>
      <c r="M205" s="235"/>
      <c r="N205" s="236"/>
      <c r="O205" s="236"/>
      <c r="P205" s="236"/>
      <c r="Q205" s="236"/>
      <c r="R205" s="236"/>
      <c r="S205" s="236"/>
      <c r="T205" s="237"/>
      <c r="AT205" s="238" t="s">
        <v>167</v>
      </c>
      <c r="AU205" s="238" t="s">
        <v>86</v>
      </c>
      <c r="AV205" s="12" t="s">
        <v>86</v>
      </c>
      <c r="AW205" s="12" t="s">
        <v>37</v>
      </c>
      <c r="AX205" s="12" t="s">
        <v>76</v>
      </c>
      <c r="AY205" s="238" t="s">
        <v>156</v>
      </c>
    </row>
    <row r="206" s="13" customFormat="1">
      <c r="B206" s="239"/>
      <c r="C206" s="240"/>
      <c r="D206" s="225" t="s">
        <v>167</v>
      </c>
      <c r="E206" s="241" t="s">
        <v>19</v>
      </c>
      <c r="F206" s="242" t="s">
        <v>169</v>
      </c>
      <c r="G206" s="240"/>
      <c r="H206" s="243">
        <v>26.239999999999998</v>
      </c>
      <c r="I206" s="244"/>
      <c r="J206" s="240"/>
      <c r="K206" s="240"/>
      <c r="L206" s="245"/>
      <c r="M206" s="246"/>
      <c r="N206" s="247"/>
      <c r="O206" s="247"/>
      <c r="P206" s="247"/>
      <c r="Q206" s="247"/>
      <c r="R206" s="247"/>
      <c r="S206" s="247"/>
      <c r="T206" s="248"/>
      <c r="AT206" s="249" t="s">
        <v>167</v>
      </c>
      <c r="AU206" s="249" t="s">
        <v>86</v>
      </c>
      <c r="AV206" s="13" t="s">
        <v>163</v>
      </c>
      <c r="AW206" s="13" t="s">
        <v>37</v>
      </c>
      <c r="AX206" s="13" t="s">
        <v>80</v>
      </c>
      <c r="AY206" s="249" t="s">
        <v>156</v>
      </c>
    </row>
    <row r="207" s="1" customFormat="1" ht="48" customHeight="1">
      <c r="B207" s="39"/>
      <c r="C207" s="212" t="s">
        <v>326</v>
      </c>
      <c r="D207" s="212" t="s">
        <v>158</v>
      </c>
      <c r="E207" s="213" t="s">
        <v>327</v>
      </c>
      <c r="F207" s="214" t="s">
        <v>328</v>
      </c>
      <c r="G207" s="215" t="s">
        <v>282</v>
      </c>
      <c r="H207" s="216">
        <v>0.23400000000000001</v>
      </c>
      <c r="I207" s="217"/>
      <c r="J207" s="218">
        <f>ROUND(I207*H207,2)</f>
        <v>0</v>
      </c>
      <c r="K207" s="214" t="s">
        <v>162</v>
      </c>
      <c r="L207" s="44"/>
      <c r="M207" s="219" t="s">
        <v>19</v>
      </c>
      <c r="N207" s="220" t="s">
        <v>47</v>
      </c>
      <c r="O207" s="84"/>
      <c r="P207" s="221">
        <f>O207*H207</f>
        <v>0</v>
      </c>
      <c r="Q207" s="221">
        <v>1.0395058031</v>
      </c>
      <c r="R207" s="221">
        <f>Q207*H207</f>
        <v>0.2432443579254</v>
      </c>
      <c r="S207" s="221">
        <v>0</v>
      </c>
      <c r="T207" s="222">
        <f>S207*H207</f>
        <v>0</v>
      </c>
      <c r="AR207" s="223" t="s">
        <v>163</v>
      </c>
      <c r="AT207" s="223" t="s">
        <v>158</v>
      </c>
      <c r="AU207" s="223" t="s">
        <v>86</v>
      </c>
      <c r="AY207" s="18" t="s">
        <v>156</v>
      </c>
      <c r="BE207" s="224">
        <f>IF(N207="základní",J207,0)</f>
        <v>0</v>
      </c>
      <c r="BF207" s="224">
        <f>IF(N207="snížená",J207,0)</f>
        <v>0</v>
      </c>
      <c r="BG207" s="224">
        <f>IF(N207="zákl. přenesená",J207,0)</f>
        <v>0</v>
      </c>
      <c r="BH207" s="224">
        <f>IF(N207="sníž. přenesená",J207,0)</f>
        <v>0</v>
      </c>
      <c r="BI207" s="224">
        <f>IF(N207="nulová",J207,0)</f>
        <v>0</v>
      </c>
      <c r="BJ207" s="18" t="s">
        <v>80</v>
      </c>
      <c r="BK207" s="224">
        <f>ROUND(I207*H207,2)</f>
        <v>0</v>
      </c>
      <c r="BL207" s="18" t="s">
        <v>163</v>
      </c>
      <c r="BM207" s="223" t="s">
        <v>329</v>
      </c>
    </row>
    <row r="208" s="1" customFormat="1">
      <c r="B208" s="39"/>
      <c r="C208" s="40"/>
      <c r="D208" s="225" t="s">
        <v>165</v>
      </c>
      <c r="E208" s="40"/>
      <c r="F208" s="226" t="s">
        <v>330</v>
      </c>
      <c r="G208" s="40"/>
      <c r="H208" s="40"/>
      <c r="I208" s="136"/>
      <c r="J208" s="40"/>
      <c r="K208" s="40"/>
      <c r="L208" s="44"/>
      <c r="M208" s="227"/>
      <c r="N208" s="84"/>
      <c r="O208" s="84"/>
      <c r="P208" s="84"/>
      <c r="Q208" s="84"/>
      <c r="R208" s="84"/>
      <c r="S208" s="84"/>
      <c r="T208" s="85"/>
      <c r="AT208" s="18" t="s">
        <v>165</v>
      </c>
      <c r="AU208" s="18" t="s">
        <v>86</v>
      </c>
    </row>
    <row r="209" s="14" customFormat="1">
      <c r="B209" s="260"/>
      <c r="C209" s="261"/>
      <c r="D209" s="225" t="s">
        <v>167</v>
      </c>
      <c r="E209" s="262" t="s">
        <v>19</v>
      </c>
      <c r="F209" s="263" t="s">
        <v>331</v>
      </c>
      <c r="G209" s="261"/>
      <c r="H209" s="262" t="s">
        <v>19</v>
      </c>
      <c r="I209" s="264"/>
      <c r="J209" s="261"/>
      <c r="K209" s="261"/>
      <c r="L209" s="265"/>
      <c r="M209" s="266"/>
      <c r="N209" s="267"/>
      <c r="O209" s="267"/>
      <c r="P209" s="267"/>
      <c r="Q209" s="267"/>
      <c r="R209" s="267"/>
      <c r="S209" s="267"/>
      <c r="T209" s="268"/>
      <c r="AT209" s="269" t="s">
        <v>167</v>
      </c>
      <c r="AU209" s="269" t="s">
        <v>86</v>
      </c>
      <c r="AV209" s="14" t="s">
        <v>80</v>
      </c>
      <c r="AW209" s="14" t="s">
        <v>37</v>
      </c>
      <c r="AX209" s="14" t="s">
        <v>76</v>
      </c>
      <c r="AY209" s="269" t="s">
        <v>156</v>
      </c>
    </row>
    <row r="210" s="12" customFormat="1">
      <c r="B210" s="228"/>
      <c r="C210" s="229"/>
      <c r="D210" s="225" t="s">
        <v>167</v>
      </c>
      <c r="E210" s="230" t="s">
        <v>19</v>
      </c>
      <c r="F210" s="231" t="s">
        <v>332</v>
      </c>
      <c r="G210" s="229"/>
      <c r="H210" s="232">
        <v>0.214</v>
      </c>
      <c r="I210" s="233"/>
      <c r="J210" s="229"/>
      <c r="K210" s="229"/>
      <c r="L210" s="234"/>
      <c r="M210" s="235"/>
      <c r="N210" s="236"/>
      <c r="O210" s="236"/>
      <c r="P210" s="236"/>
      <c r="Q210" s="236"/>
      <c r="R210" s="236"/>
      <c r="S210" s="236"/>
      <c r="T210" s="237"/>
      <c r="AT210" s="238" t="s">
        <v>167</v>
      </c>
      <c r="AU210" s="238" t="s">
        <v>86</v>
      </c>
      <c r="AV210" s="12" t="s">
        <v>86</v>
      </c>
      <c r="AW210" s="12" t="s">
        <v>37</v>
      </c>
      <c r="AX210" s="12" t="s">
        <v>76</v>
      </c>
      <c r="AY210" s="238" t="s">
        <v>156</v>
      </c>
    </row>
    <row r="211" s="12" customFormat="1">
      <c r="B211" s="228"/>
      <c r="C211" s="229"/>
      <c r="D211" s="225" t="s">
        <v>167</v>
      </c>
      <c r="E211" s="230" t="s">
        <v>19</v>
      </c>
      <c r="F211" s="231" t="s">
        <v>333</v>
      </c>
      <c r="G211" s="229"/>
      <c r="H211" s="232">
        <v>0.02</v>
      </c>
      <c r="I211" s="233"/>
      <c r="J211" s="229"/>
      <c r="K211" s="229"/>
      <c r="L211" s="234"/>
      <c r="M211" s="235"/>
      <c r="N211" s="236"/>
      <c r="O211" s="236"/>
      <c r="P211" s="236"/>
      <c r="Q211" s="236"/>
      <c r="R211" s="236"/>
      <c r="S211" s="236"/>
      <c r="T211" s="237"/>
      <c r="AT211" s="238" t="s">
        <v>167</v>
      </c>
      <c r="AU211" s="238" t="s">
        <v>86</v>
      </c>
      <c r="AV211" s="12" t="s">
        <v>86</v>
      </c>
      <c r="AW211" s="12" t="s">
        <v>37</v>
      </c>
      <c r="AX211" s="12" t="s">
        <v>76</v>
      </c>
      <c r="AY211" s="238" t="s">
        <v>156</v>
      </c>
    </row>
    <row r="212" s="13" customFormat="1">
      <c r="B212" s="239"/>
      <c r="C212" s="240"/>
      <c r="D212" s="225" t="s">
        <v>167</v>
      </c>
      <c r="E212" s="241" t="s">
        <v>19</v>
      </c>
      <c r="F212" s="242" t="s">
        <v>169</v>
      </c>
      <c r="G212" s="240"/>
      <c r="H212" s="243">
        <v>0.23400000000000001</v>
      </c>
      <c r="I212" s="244"/>
      <c r="J212" s="240"/>
      <c r="K212" s="240"/>
      <c r="L212" s="245"/>
      <c r="M212" s="246"/>
      <c r="N212" s="247"/>
      <c r="O212" s="247"/>
      <c r="P212" s="247"/>
      <c r="Q212" s="247"/>
      <c r="R212" s="247"/>
      <c r="S212" s="247"/>
      <c r="T212" s="248"/>
      <c r="AT212" s="249" t="s">
        <v>167</v>
      </c>
      <c r="AU212" s="249" t="s">
        <v>86</v>
      </c>
      <c r="AV212" s="13" t="s">
        <v>163</v>
      </c>
      <c r="AW212" s="13" t="s">
        <v>37</v>
      </c>
      <c r="AX212" s="13" t="s">
        <v>80</v>
      </c>
      <c r="AY212" s="249" t="s">
        <v>156</v>
      </c>
    </row>
    <row r="213" s="11" customFormat="1" ht="22.8" customHeight="1">
      <c r="B213" s="196"/>
      <c r="C213" s="197"/>
      <c r="D213" s="198" t="s">
        <v>75</v>
      </c>
      <c r="E213" s="210" t="s">
        <v>163</v>
      </c>
      <c r="F213" s="210" t="s">
        <v>334</v>
      </c>
      <c r="G213" s="197"/>
      <c r="H213" s="197"/>
      <c r="I213" s="200"/>
      <c r="J213" s="211">
        <f>BK213</f>
        <v>0</v>
      </c>
      <c r="K213" s="197"/>
      <c r="L213" s="202"/>
      <c r="M213" s="203"/>
      <c r="N213" s="204"/>
      <c r="O213" s="204"/>
      <c r="P213" s="205">
        <f>SUM(P214:P245)</f>
        <v>0</v>
      </c>
      <c r="Q213" s="204"/>
      <c r="R213" s="205">
        <f>SUM(R214:R245)</f>
        <v>86.954218600000004</v>
      </c>
      <c r="S213" s="204"/>
      <c r="T213" s="206">
        <f>SUM(T214:T245)</f>
        <v>0</v>
      </c>
      <c r="AR213" s="207" t="s">
        <v>80</v>
      </c>
      <c r="AT213" s="208" t="s">
        <v>75</v>
      </c>
      <c r="AU213" s="208" t="s">
        <v>80</v>
      </c>
      <c r="AY213" s="207" t="s">
        <v>156</v>
      </c>
      <c r="BK213" s="209">
        <f>SUM(BK214:BK245)</f>
        <v>0</v>
      </c>
    </row>
    <row r="214" s="1" customFormat="1" ht="16.5" customHeight="1">
      <c r="B214" s="39"/>
      <c r="C214" s="212" t="s">
        <v>335</v>
      </c>
      <c r="D214" s="212" t="s">
        <v>158</v>
      </c>
      <c r="E214" s="213" t="s">
        <v>336</v>
      </c>
      <c r="F214" s="214" t="s">
        <v>337</v>
      </c>
      <c r="G214" s="215" t="s">
        <v>235</v>
      </c>
      <c r="H214" s="216">
        <v>2.2000000000000002</v>
      </c>
      <c r="I214" s="217"/>
      <c r="J214" s="218">
        <f>ROUND(I214*H214,2)</f>
        <v>0</v>
      </c>
      <c r="K214" s="214" t="s">
        <v>162</v>
      </c>
      <c r="L214" s="44"/>
      <c r="M214" s="219" t="s">
        <v>19</v>
      </c>
      <c r="N214" s="220" t="s">
        <v>47</v>
      </c>
      <c r="O214" s="84"/>
      <c r="P214" s="221">
        <f>O214*H214</f>
        <v>0</v>
      </c>
      <c r="Q214" s="221">
        <v>0</v>
      </c>
      <c r="R214" s="221">
        <f>Q214*H214</f>
        <v>0</v>
      </c>
      <c r="S214" s="221">
        <v>0</v>
      </c>
      <c r="T214" s="222">
        <f>S214*H214</f>
        <v>0</v>
      </c>
      <c r="AR214" s="223" t="s">
        <v>163</v>
      </c>
      <c r="AT214" s="223" t="s">
        <v>158</v>
      </c>
      <c r="AU214" s="223" t="s">
        <v>86</v>
      </c>
      <c r="AY214" s="18" t="s">
        <v>156</v>
      </c>
      <c r="BE214" s="224">
        <f>IF(N214="základní",J214,0)</f>
        <v>0</v>
      </c>
      <c r="BF214" s="224">
        <f>IF(N214="snížená",J214,0)</f>
        <v>0</v>
      </c>
      <c r="BG214" s="224">
        <f>IF(N214="zákl. přenesená",J214,0)</f>
        <v>0</v>
      </c>
      <c r="BH214" s="224">
        <f>IF(N214="sníž. přenesená",J214,0)</f>
        <v>0</v>
      </c>
      <c r="BI214" s="224">
        <f>IF(N214="nulová",J214,0)</f>
        <v>0</v>
      </c>
      <c r="BJ214" s="18" t="s">
        <v>80</v>
      </c>
      <c r="BK214" s="224">
        <f>ROUND(I214*H214,2)</f>
        <v>0</v>
      </c>
      <c r="BL214" s="18" t="s">
        <v>163</v>
      </c>
      <c r="BM214" s="223" t="s">
        <v>338</v>
      </c>
    </row>
    <row r="215" s="1" customFormat="1">
      <c r="B215" s="39"/>
      <c r="C215" s="40"/>
      <c r="D215" s="225" t="s">
        <v>165</v>
      </c>
      <c r="E215" s="40"/>
      <c r="F215" s="226" t="s">
        <v>339</v>
      </c>
      <c r="G215" s="40"/>
      <c r="H215" s="40"/>
      <c r="I215" s="136"/>
      <c r="J215" s="40"/>
      <c r="K215" s="40"/>
      <c r="L215" s="44"/>
      <c r="M215" s="227"/>
      <c r="N215" s="84"/>
      <c r="O215" s="84"/>
      <c r="P215" s="84"/>
      <c r="Q215" s="84"/>
      <c r="R215" s="84"/>
      <c r="S215" s="84"/>
      <c r="T215" s="85"/>
      <c r="AT215" s="18" t="s">
        <v>165</v>
      </c>
      <c r="AU215" s="18" t="s">
        <v>86</v>
      </c>
    </row>
    <row r="216" s="12" customFormat="1">
      <c r="B216" s="228"/>
      <c r="C216" s="229"/>
      <c r="D216" s="225" t="s">
        <v>167</v>
      </c>
      <c r="E216" s="230" t="s">
        <v>19</v>
      </c>
      <c r="F216" s="231" t="s">
        <v>102</v>
      </c>
      <c r="G216" s="229"/>
      <c r="H216" s="232">
        <v>2.2000000000000002</v>
      </c>
      <c r="I216" s="233"/>
      <c r="J216" s="229"/>
      <c r="K216" s="229"/>
      <c r="L216" s="234"/>
      <c r="M216" s="235"/>
      <c r="N216" s="236"/>
      <c r="O216" s="236"/>
      <c r="P216" s="236"/>
      <c r="Q216" s="236"/>
      <c r="R216" s="236"/>
      <c r="S216" s="236"/>
      <c r="T216" s="237"/>
      <c r="AT216" s="238" t="s">
        <v>167</v>
      </c>
      <c r="AU216" s="238" t="s">
        <v>86</v>
      </c>
      <c r="AV216" s="12" t="s">
        <v>86</v>
      </c>
      <c r="AW216" s="12" t="s">
        <v>37</v>
      </c>
      <c r="AX216" s="12" t="s">
        <v>76</v>
      </c>
      <c r="AY216" s="238" t="s">
        <v>156</v>
      </c>
    </row>
    <row r="217" s="13" customFormat="1">
      <c r="B217" s="239"/>
      <c r="C217" s="240"/>
      <c r="D217" s="225" t="s">
        <v>167</v>
      </c>
      <c r="E217" s="241" t="s">
        <v>19</v>
      </c>
      <c r="F217" s="242" t="s">
        <v>169</v>
      </c>
      <c r="G217" s="240"/>
      <c r="H217" s="243">
        <v>2.2000000000000002</v>
      </c>
      <c r="I217" s="244"/>
      <c r="J217" s="240"/>
      <c r="K217" s="240"/>
      <c r="L217" s="245"/>
      <c r="M217" s="246"/>
      <c r="N217" s="247"/>
      <c r="O217" s="247"/>
      <c r="P217" s="247"/>
      <c r="Q217" s="247"/>
      <c r="R217" s="247"/>
      <c r="S217" s="247"/>
      <c r="T217" s="248"/>
      <c r="AT217" s="249" t="s">
        <v>167</v>
      </c>
      <c r="AU217" s="249" t="s">
        <v>86</v>
      </c>
      <c r="AV217" s="13" t="s">
        <v>163</v>
      </c>
      <c r="AW217" s="13" t="s">
        <v>37</v>
      </c>
      <c r="AX217" s="13" t="s">
        <v>80</v>
      </c>
      <c r="AY217" s="249" t="s">
        <v>156</v>
      </c>
    </row>
    <row r="218" s="1" customFormat="1" ht="16.5" customHeight="1">
      <c r="B218" s="39"/>
      <c r="C218" s="212" t="s">
        <v>340</v>
      </c>
      <c r="D218" s="212" t="s">
        <v>158</v>
      </c>
      <c r="E218" s="213" t="s">
        <v>341</v>
      </c>
      <c r="F218" s="214" t="s">
        <v>342</v>
      </c>
      <c r="G218" s="215" t="s">
        <v>235</v>
      </c>
      <c r="H218" s="216">
        <v>111.90000000000001</v>
      </c>
      <c r="I218" s="217"/>
      <c r="J218" s="218">
        <f>ROUND(I218*H218,2)</f>
        <v>0</v>
      </c>
      <c r="K218" s="214" t="s">
        <v>162</v>
      </c>
      <c r="L218" s="44"/>
      <c r="M218" s="219" t="s">
        <v>19</v>
      </c>
      <c r="N218" s="220" t="s">
        <v>47</v>
      </c>
      <c r="O218" s="84"/>
      <c r="P218" s="221">
        <f>O218*H218</f>
        <v>0</v>
      </c>
      <c r="Q218" s="221">
        <v>0.21251999999999999</v>
      </c>
      <c r="R218" s="221">
        <f>Q218*H218</f>
        <v>23.780988000000001</v>
      </c>
      <c r="S218" s="221">
        <v>0</v>
      </c>
      <c r="T218" s="222">
        <f>S218*H218</f>
        <v>0</v>
      </c>
      <c r="AR218" s="223" t="s">
        <v>163</v>
      </c>
      <c r="AT218" s="223" t="s">
        <v>158</v>
      </c>
      <c r="AU218" s="223" t="s">
        <v>86</v>
      </c>
      <c r="AY218" s="18" t="s">
        <v>156</v>
      </c>
      <c r="BE218" s="224">
        <f>IF(N218="základní",J218,0)</f>
        <v>0</v>
      </c>
      <c r="BF218" s="224">
        <f>IF(N218="snížená",J218,0)</f>
        <v>0</v>
      </c>
      <c r="BG218" s="224">
        <f>IF(N218="zákl. přenesená",J218,0)</f>
        <v>0</v>
      </c>
      <c r="BH218" s="224">
        <f>IF(N218="sníž. přenesená",J218,0)</f>
        <v>0</v>
      </c>
      <c r="BI218" s="224">
        <f>IF(N218="nulová",J218,0)</f>
        <v>0</v>
      </c>
      <c r="BJ218" s="18" t="s">
        <v>80</v>
      </c>
      <c r="BK218" s="224">
        <f>ROUND(I218*H218,2)</f>
        <v>0</v>
      </c>
      <c r="BL218" s="18" t="s">
        <v>163</v>
      </c>
      <c r="BM218" s="223" t="s">
        <v>343</v>
      </c>
    </row>
    <row r="219" s="1" customFormat="1">
      <c r="B219" s="39"/>
      <c r="C219" s="40"/>
      <c r="D219" s="225" t="s">
        <v>165</v>
      </c>
      <c r="E219" s="40"/>
      <c r="F219" s="226" t="s">
        <v>344</v>
      </c>
      <c r="G219" s="40"/>
      <c r="H219" s="40"/>
      <c r="I219" s="136"/>
      <c r="J219" s="40"/>
      <c r="K219" s="40"/>
      <c r="L219" s="44"/>
      <c r="M219" s="227"/>
      <c r="N219" s="84"/>
      <c r="O219" s="84"/>
      <c r="P219" s="84"/>
      <c r="Q219" s="84"/>
      <c r="R219" s="84"/>
      <c r="S219" s="84"/>
      <c r="T219" s="85"/>
      <c r="AT219" s="18" t="s">
        <v>165</v>
      </c>
      <c r="AU219" s="18" t="s">
        <v>86</v>
      </c>
    </row>
    <row r="220" s="12" customFormat="1">
      <c r="B220" s="228"/>
      <c r="C220" s="229"/>
      <c r="D220" s="225" t="s">
        <v>167</v>
      </c>
      <c r="E220" s="230" t="s">
        <v>19</v>
      </c>
      <c r="F220" s="231" t="s">
        <v>98</v>
      </c>
      <c r="G220" s="229"/>
      <c r="H220" s="232">
        <v>111.90000000000001</v>
      </c>
      <c r="I220" s="233"/>
      <c r="J220" s="229"/>
      <c r="K220" s="229"/>
      <c r="L220" s="234"/>
      <c r="M220" s="235"/>
      <c r="N220" s="236"/>
      <c r="O220" s="236"/>
      <c r="P220" s="236"/>
      <c r="Q220" s="236"/>
      <c r="R220" s="236"/>
      <c r="S220" s="236"/>
      <c r="T220" s="237"/>
      <c r="AT220" s="238" t="s">
        <v>167</v>
      </c>
      <c r="AU220" s="238" t="s">
        <v>86</v>
      </c>
      <c r="AV220" s="12" t="s">
        <v>86</v>
      </c>
      <c r="AW220" s="12" t="s">
        <v>37</v>
      </c>
      <c r="AX220" s="12" t="s">
        <v>76</v>
      </c>
      <c r="AY220" s="238" t="s">
        <v>156</v>
      </c>
    </row>
    <row r="221" s="13" customFormat="1">
      <c r="B221" s="239"/>
      <c r="C221" s="240"/>
      <c r="D221" s="225" t="s">
        <v>167</v>
      </c>
      <c r="E221" s="241" t="s">
        <v>19</v>
      </c>
      <c r="F221" s="242" t="s">
        <v>169</v>
      </c>
      <c r="G221" s="240"/>
      <c r="H221" s="243">
        <v>111.90000000000001</v>
      </c>
      <c r="I221" s="244"/>
      <c r="J221" s="240"/>
      <c r="K221" s="240"/>
      <c r="L221" s="245"/>
      <c r="M221" s="246"/>
      <c r="N221" s="247"/>
      <c r="O221" s="247"/>
      <c r="P221" s="247"/>
      <c r="Q221" s="247"/>
      <c r="R221" s="247"/>
      <c r="S221" s="247"/>
      <c r="T221" s="248"/>
      <c r="AT221" s="249" t="s">
        <v>167</v>
      </c>
      <c r="AU221" s="249" t="s">
        <v>86</v>
      </c>
      <c r="AV221" s="13" t="s">
        <v>163</v>
      </c>
      <c r="AW221" s="13" t="s">
        <v>37</v>
      </c>
      <c r="AX221" s="13" t="s">
        <v>80</v>
      </c>
      <c r="AY221" s="249" t="s">
        <v>156</v>
      </c>
    </row>
    <row r="222" s="1" customFormat="1" ht="16.5" customHeight="1">
      <c r="B222" s="39"/>
      <c r="C222" s="212" t="s">
        <v>345</v>
      </c>
      <c r="D222" s="212" t="s">
        <v>158</v>
      </c>
      <c r="E222" s="213" t="s">
        <v>346</v>
      </c>
      <c r="F222" s="214" t="s">
        <v>347</v>
      </c>
      <c r="G222" s="215" t="s">
        <v>235</v>
      </c>
      <c r="H222" s="216">
        <v>46</v>
      </c>
      <c r="I222" s="217"/>
      <c r="J222" s="218">
        <f>ROUND(I222*H222,2)</f>
        <v>0</v>
      </c>
      <c r="K222" s="214" t="s">
        <v>162</v>
      </c>
      <c r="L222" s="44"/>
      <c r="M222" s="219" t="s">
        <v>19</v>
      </c>
      <c r="N222" s="220" t="s">
        <v>47</v>
      </c>
      <c r="O222" s="84"/>
      <c r="P222" s="221">
        <f>O222*H222</f>
        <v>0</v>
      </c>
      <c r="Q222" s="221">
        <v>0.31879000000000002</v>
      </c>
      <c r="R222" s="221">
        <f>Q222*H222</f>
        <v>14.664340000000001</v>
      </c>
      <c r="S222" s="221">
        <v>0</v>
      </c>
      <c r="T222" s="222">
        <f>S222*H222</f>
        <v>0</v>
      </c>
      <c r="AR222" s="223" t="s">
        <v>163</v>
      </c>
      <c r="AT222" s="223" t="s">
        <v>158</v>
      </c>
      <c r="AU222" s="223" t="s">
        <v>86</v>
      </c>
      <c r="AY222" s="18" t="s">
        <v>156</v>
      </c>
      <c r="BE222" s="224">
        <f>IF(N222="základní",J222,0)</f>
        <v>0</v>
      </c>
      <c r="BF222" s="224">
        <f>IF(N222="snížená",J222,0)</f>
        <v>0</v>
      </c>
      <c r="BG222" s="224">
        <f>IF(N222="zákl. přenesená",J222,0)</f>
        <v>0</v>
      </c>
      <c r="BH222" s="224">
        <f>IF(N222="sníž. přenesená",J222,0)</f>
        <v>0</v>
      </c>
      <c r="BI222" s="224">
        <f>IF(N222="nulová",J222,0)</f>
        <v>0</v>
      </c>
      <c r="BJ222" s="18" t="s">
        <v>80</v>
      </c>
      <c r="BK222" s="224">
        <f>ROUND(I222*H222,2)</f>
        <v>0</v>
      </c>
      <c r="BL222" s="18" t="s">
        <v>163</v>
      </c>
      <c r="BM222" s="223" t="s">
        <v>348</v>
      </c>
    </row>
    <row r="223" s="1" customFormat="1">
      <c r="B223" s="39"/>
      <c r="C223" s="40"/>
      <c r="D223" s="225" t="s">
        <v>165</v>
      </c>
      <c r="E223" s="40"/>
      <c r="F223" s="226" t="s">
        <v>344</v>
      </c>
      <c r="G223" s="40"/>
      <c r="H223" s="40"/>
      <c r="I223" s="136"/>
      <c r="J223" s="40"/>
      <c r="K223" s="40"/>
      <c r="L223" s="44"/>
      <c r="M223" s="227"/>
      <c r="N223" s="84"/>
      <c r="O223" s="84"/>
      <c r="P223" s="84"/>
      <c r="Q223" s="84"/>
      <c r="R223" s="84"/>
      <c r="S223" s="84"/>
      <c r="T223" s="85"/>
      <c r="AT223" s="18" t="s">
        <v>165</v>
      </c>
      <c r="AU223" s="18" t="s">
        <v>86</v>
      </c>
    </row>
    <row r="224" s="12" customFormat="1">
      <c r="B224" s="228"/>
      <c r="C224" s="229"/>
      <c r="D224" s="225" t="s">
        <v>167</v>
      </c>
      <c r="E224" s="230" t="s">
        <v>19</v>
      </c>
      <c r="F224" s="231" t="s">
        <v>349</v>
      </c>
      <c r="G224" s="229"/>
      <c r="H224" s="232">
        <v>46</v>
      </c>
      <c r="I224" s="233"/>
      <c r="J224" s="229"/>
      <c r="K224" s="229"/>
      <c r="L224" s="234"/>
      <c r="M224" s="235"/>
      <c r="N224" s="236"/>
      <c r="O224" s="236"/>
      <c r="P224" s="236"/>
      <c r="Q224" s="236"/>
      <c r="R224" s="236"/>
      <c r="S224" s="236"/>
      <c r="T224" s="237"/>
      <c r="AT224" s="238" t="s">
        <v>167</v>
      </c>
      <c r="AU224" s="238" t="s">
        <v>86</v>
      </c>
      <c r="AV224" s="12" t="s">
        <v>86</v>
      </c>
      <c r="AW224" s="12" t="s">
        <v>37</v>
      </c>
      <c r="AX224" s="12" t="s">
        <v>76</v>
      </c>
      <c r="AY224" s="238" t="s">
        <v>156</v>
      </c>
    </row>
    <row r="225" s="13" customFormat="1">
      <c r="B225" s="239"/>
      <c r="C225" s="240"/>
      <c r="D225" s="225" t="s">
        <v>167</v>
      </c>
      <c r="E225" s="241" t="s">
        <v>110</v>
      </c>
      <c r="F225" s="242" t="s">
        <v>169</v>
      </c>
      <c r="G225" s="240"/>
      <c r="H225" s="243">
        <v>46</v>
      </c>
      <c r="I225" s="244"/>
      <c r="J225" s="240"/>
      <c r="K225" s="240"/>
      <c r="L225" s="245"/>
      <c r="M225" s="246"/>
      <c r="N225" s="247"/>
      <c r="O225" s="247"/>
      <c r="P225" s="247"/>
      <c r="Q225" s="247"/>
      <c r="R225" s="247"/>
      <c r="S225" s="247"/>
      <c r="T225" s="248"/>
      <c r="AT225" s="249" t="s">
        <v>167</v>
      </c>
      <c r="AU225" s="249" t="s">
        <v>86</v>
      </c>
      <c r="AV225" s="13" t="s">
        <v>163</v>
      </c>
      <c r="AW225" s="13" t="s">
        <v>37</v>
      </c>
      <c r="AX225" s="13" t="s">
        <v>80</v>
      </c>
      <c r="AY225" s="249" t="s">
        <v>156</v>
      </c>
    </row>
    <row r="226" s="1" customFormat="1" ht="36" customHeight="1">
      <c r="B226" s="39"/>
      <c r="C226" s="212" t="s">
        <v>350</v>
      </c>
      <c r="D226" s="212" t="s">
        <v>158</v>
      </c>
      <c r="E226" s="213" t="s">
        <v>351</v>
      </c>
      <c r="F226" s="214" t="s">
        <v>352</v>
      </c>
      <c r="G226" s="215" t="s">
        <v>172</v>
      </c>
      <c r="H226" s="216">
        <v>2.3999999999999999</v>
      </c>
      <c r="I226" s="217"/>
      <c r="J226" s="218">
        <f>ROUND(I226*H226,2)</f>
        <v>0</v>
      </c>
      <c r="K226" s="214" t="s">
        <v>162</v>
      </c>
      <c r="L226" s="44"/>
      <c r="M226" s="219" t="s">
        <v>19</v>
      </c>
      <c r="N226" s="220" t="s">
        <v>47</v>
      </c>
      <c r="O226" s="84"/>
      <c r="P226" s="221">
        <f>O226*H226</f>
        <v>0</v>
      </c>
      <c r="Q226" s="221">
        <v>2.0327999999999999</v>
      </c>
      <c r="R226" s="221">
        <f>Q226*H226</f>
        <v>4.8787199999999995</v>
      </c>
      <c r="S226" s="221">
        <v>0</v>
      </c>
      <c r="T226" s="222">
        <f>S226*H226</f>
        <v>0</v>
      </c>
      <c r="AR226" s="223" t="s">
        <v>163</v>
      </c>
      <c r="AT226" s="223" t="s">
        <v>158</v>
      </c>
      <c r="AU226" s="223" t="s">
        <v>86</v>
      </c>
      <c r="AY226" s="18" t="s">
        <v>156</v>
      </c>
      <c r="BE226" s="224">
        <f>IF(N226="základní",J226,0)</f>
        <v>0</v>
      </c>
      <c r="BF226" s="224">
        <f>IF(N226="snížená",J226,0)</f>
        <v>0</v>
      </c>
      <c r="BG226" s="224">
        <f>IF(N226="zákl. přenesená",J226,0)</f>
        <v>0</v>
      </c>
      <c r="BH226" s="224">
        <f>IF(N226="sníž. přenesená",J226,0)</f>
        <v>0</v>
      </c>
      <c r="BI226" s="224">
        <f>IF(N226="nulová",J226,0)</f>
        <v>0</v>
      </c>
      <c r="BJ226" s="18" t="s">
        <v>80</v>
      </c>
      <c r="BK226" s="224">
        <f>ROUND(I226*H226,2)</f>
        <v>0</v>
      </c>
      <c r="BL226" s="18" t="s">
        <v>163</v>
      </c>
      <c r="BM226" s="223" t="s">
        <v>353</v>
      </c>
    </row>
    <row r="227" s="1" customFormat="1">
      <c r="B227" s="39"/>
      <c r="C227" s="40"/>
      <c r="D227" s="225" t="s">
        <v>165</v>
      </c>
      <c r="E227" s="40"/>
      <c r="F227" s="226" t="s">
        <v>354</v>
      </c>
      <c r="G227" s="40"/>
      <c r="H227" s="40"/>
      <c r="I227" s="136"/>
      <c r="J227" s="40"/>
      <c r="K227" s="40"/>
      <c r="L227" s="44"/>
      <c r="M227" s="227"/>
      <c r="N227" s="84"/>
      <c r="O227" s="84"/>
      <c r="P227" s="84"/>
      <c r="Q227" s="84"/>
      <c r="R227" s="84"/>
      <c r="S227" s="84"/>
      <c r="T227" s="85"/>
      <c r="AT227" s="18" t="s">
        <v>165</v>
      </c>
      <c r="AU227" s="18" t="s">
        <v>86</v>
      </c>
    </row>
    <row r="228" s="12" customFormat="1">
      <c r="B228" s="228"/>
      <c r="C228" s="229"/>
      <c r="D228" s="225" t="s">
        <v>167</v>
      </c>
      <c r="E228" s="230" t="s">
        <v>19</v>
      </c>
      <c r="F228" s="231" t="s">
        <v>355</v>
      </c>
      <c r="G228" s="229"/>
      <c r="H228" s="232">
        <v>0.44</v>
      </c>
      <c r="I228" s="233"/>
      <c r="J228" s="229"/>
      <c r="K228" s="229"/>
      <c r="L228" s="234"/>
      <c r="M228" s="235"/>
      <c r="N228" s="236"/>
      <c r="O228" s="236"/>
      <c r="P228" s="236"/>
      <c r="Q228" s="236"/>
      <c r="R228" s="236"/>
      <c r="S228" s="236"/>
      <c r="T228" s="237"/>
      <c r="AT228" s="238" t="s">
        <v>167</v>
      </c>
      <c r="AU228" s="238" t="s">
        <v>86</v>
      </c>
      <c r="AV228" s="12" t="s">
        <v>86</v>
      </c>
      <c r="AW228" s="12" t="s">
        <v>37</v>
      </c>
      <c r="AX228" s="12" t="s">
        <v>76</v>
      </c>
      <c r="AY228" s="238" t="s">
        <v>156</v>
      </c>
    </row>
    <row r="229" s="12" customFormat="1">
      <c r="B229" s="228"/>
      <c r="C229" s="229"/>
      <c r="D229" s="225" t="s">
        <v>167</v>
      </c>
      <c r="E229" s="230" t="s">
        <v>19</v>
      </c>
      <c r="F229" s="231" t="s">
        <v>356</v>
      </c>
      <c r="G229" s="229"/>
      <c r="H229" s="232">
        <v>0.64000000000000001</v>
      </c>
      <c r="I229" s="233"/>
      <c r="J229" s="229"/>
      <c r="K229" s="229"/>
      <c r="L229" s="234"/>
      <c r="M229" s="235"/>
      <c r="N229" s="236"/>
      <c r="O229" s="236"/>
      <c r="P229" s="236"/>
      <c r="Q229" s="236"/>
      <c r="R229" s="236"/>
      <c r="S229" s="236"/>
      <c r="T229" s="237"/>
      <c r="AT229" s="238" t="s">
        <v>167</v>
      </c>
      <c r="AU229" s="238" t="s">
        <v>86</v>
      </c>
      <c r="AV229" s="12" t="s">
        <v>86</v>
      </c>
      <c r="AW229" s="12" t="s">
        <v>37</v>
      </c>
      <c r="AX229" s="12" t="s">
        <v>76</v>
      </c>
      <c r="AY229" s="238" t="s">
        <v>156</v>
      </c>
    </row>
    <row r="230" s="12" customFormat="1">
      <c r="B230" s="228"/>
      <c r="C230" s="229"/>
      <c r="D230" s="225" t="s">
        <v>167</v>
      </c>
      <c r="E230" s="230" t="s">
        <v>19</v>
      </c>
      <c r="F230" s="231" t="s">
        <v>357</v>
      </c>
      <c r="G230" s="229"/>
      <c r="H230" s="232">
        <v>1.3200000000000001</v>
      </c>
      <c r="I230" s="233"/>
      <c r="J230" s="229"/>
      <c r="K230" s="229"/>
      <c r="L230" s="234"/>
      <c r="M230" s="235"/>
      <c r="N230" s="236"/>
      <c r="O230" s="236"/>
      <c r="P230" s="236"/>
      <c r="Q230" s="236"/>
      <c r="R230" s="236"/>
      <c r="S230" s="236"/>
      <c r="T230" s="237"/>
      <c r="AT230" s="238" t="s">
        <v>167</v>
      </c>
      <c r="AU230" s="238" t="s">
        <v>86</v>
      </c>
      <c r="AV230" s="12" t="s">
        <v>86</v>
      </c>
      <c r="AW230" s="12" t="s">
        <v>37</v>
      </c>
      <c r="AX230" s="12" t="s">
        <v>76</v>
      </c>
      <c r="AY230" s="238" t="s">
        <v>156</v>
      </c>
    </row>
    <row r="231" s="13" customFormat="1">
      <c r="B231" s="239"/>
      <c r="C231" s="240"/>
      <c r="D231" s="225" t="s">
        <v>167</v>
      </c>
      <c r="E231" s="241" t="s">
        <v>112</v>
      </c>
      <c r="F231" s="242" t="s">
        <v>169</v>
      </c>
      <c r="G231" s="240"/>
      <c r="H231" s="243">
        <v>2.3999999999999999</v>
      </c>
      <c r="I231" s="244"/>
      <c r="J231" s="240"/>
      <c r="K231" s="240"/>
      <c r="L231" s="245"/>
      <c r="M231" s="246"/>
      <c r="N231" s="247"/>
      <c r="O231" s="247"/>
      <c r="P231" s="247"/>
      <c r="Q231" s="247"/>
      <c r="R231" s="247"/>
      <c r="S231" s="247"/>
      <c r="T231" s="248"/>
      <c r="AT231" s="249" t="s">
        <v>167</v>
      </c>
      <c r="AU231" s="249" t="s">
        <v>86</v>
      </c>
      <c r="AV231" s="13" t="s">
        <v>163</v>
      </c>
      <c r="AW231" s="13" t="s">
        <v>37</v>
      </c>
      <c r="AX231" s="13" t="s">
        <v>80</v>
      </c>
      <c r="AY231" s="249" t="s">
        <v>156</v>
      </c>
    </row>
    <row r="232" s="1" customFormat="1" ht="36" customHeight="1">
      <c r="B232" s="39"/>
      <c r="C232" s="212" t="s">
        <v>358</v>
      </c>
      <c r="D232" s="212" t="s">
        <v>158</v>
      </c>
      <c r="E232" s="213" t="s">
        <v>359</v>
      </c>
      <c r="F232" s="214" t="s">
        <v>360</v>
      </c>
      <c r="G232" s="215" t="s">
        <v>172</v>
      </c>
      <c r="H232" s="216">
        <v>16</v>
      </c>
      <c r="I232" s="217"/>
      <c r="J232" s="218">
        <f>ROUND(I232*H232,2)</f>
        <v>0</v>
      </c>
      <c r="K232" s="214" t="s">
        <v>162</v>
      </c>
      <c r="L232" s="44"/>
      <c r="M232" s="219" t="s">
        <v>19</v>
      </c>
      <c r="N232" s="220" t="s">
        <v>47</v>
      </c>
      <c r="O232" s="84"/>
      <c r="P232" s="221">
        <f>O232*H232</f>
        <v>0</v>
      </c>
      <c r="Q232" s="221">
        <v>1.8480000000000001</v>
      </c>
      <c r="R232" s="221">
        <f>Q232*H232</f>
        <v>29.568000000000001</v>
      </c>
      <c r="S232" s="221">
        <v>0</v>
      </c>
      <c r="T232" s="222">
        <f>S232*H232</f>
        <v>0</v>
      </c>
      <c r="AR232" s="223" t="s">
        <v>163</v>
      </c>
      <c r="AT232" s="223" t="s">
        <v>158</v>
      </c>
      <c r="AU232" s="223" t="s">
        <v>86</v>
      </c>
      <c r="AY232" s="18" t="s">
        <v>156</v>
      </c>
      <c r="BE232" s="224">
        <f>IF(N232="základní",J232,0)</f>
        <v>0</v>
      </c>
      <c r="BF232" s="224">
        <f>IF(N232="snížená",J232,0)</f>
        <v>0</v>
      </c>
      <c r="BG232" s="224">
        <f>IF(N232="zákl. přenesená",J232,0)</f>
        <v>0</v>
      </c>
      <c r="BH232" s="224">
        <f>IF(N232="sníž. přenesená",J232,0)</f>
        <v>0</v>
      </c>
      <c r="BI232" s="224">
        <f>IF(N232="nulová",J232,0)</f>
        <v>0</v>
      </c>
      <c r="BJ232" s="18" t="s">
        <v>80</v>
      </c>
      <c r="BK232" s="224">
        <f>ROUND(I232*H232,2)</f>
        <v>0</v>
      </c>
      <c r="BL232" s="18" t="s">
        <v>163</v>
      </c>
      <c r="BM232" s="223" t="s">
        <v>361</v>
      </c>
    </row>
    <row r="233" s="1" customFormat="1">
      <c r="B233" s="39"/>
      <c r="C233" s="40"/>
      <c r="D233" s="225" t="s">
        <v>165</v>
      </c>
      <c r="E233" s="40"/>
      <c r="F233" s="226" t="s">
        <v>354</v>
      </c>
      <c r="G233" s="40"/>
      <c r="H233" s="40"/>
      <c r="I233" s="136"/>
      <c r="J233" s="40"/>
      <c r="K233" s="40"/>
      <c r="L233" s="44"/>
      <c r="M233" s="227"/>
      <c r="N233" s="84"/>
      <c r="O233" s="84"/>
      <c r="P233" s="84"/>
      <c r="Q233" s="84"/>
      <c r="R233" s="84"/>
      <c r="S233" s="84"/>
      <c r="T233" s="85"/>
      <c r="AT233" s="18" t="s">
        <v>165</v>
      </c>
      <c r="AU233" s="18" t="s">
        <v>86</v>
      </c>
    </row>
    <row r="234" s="12" customFormat="1">
      <c r="B234" s="228"/>
      <c r="C234" s="229"/>
      <c r="D234" s="225" t="s">
        <v>167</v>
      </c>
      <c r="E234" s="230" t="s">
        <v>19</v>
      </c>
      <c r="F234" s="231" t="s">
        <v>362</v>
      </c>
      <c r="G234" s="229"/>
      <c r="H234" s="232">
        <v>12</v>
      </c>
      <c r="I234" s="233"/>
      <c r="J234" s="229"/>
      <c r="K234" s="229"/>
      <c r="L234" s="234"/>
      <c r="M234" s="235"/>
      <c r="N234" s="236"/>
      <c r="O234" s="236"/>
      <c r="P234" s="236"/>
      <c r="Q234" s="236"/>
      <c r="R234" s="236"/>
      <c r="S234" s="236"/>
      <c r="T234" s="237"/>
      <c r="AT234" s="238" t="s">
        <v>167</v>
      </c>
      <c r="AU234" s="238" t="s">
        <v>86</v>
      </c>
      <c r="AV234" s="12" t="s">
        <v>86</v>
      </c>
      <c r="AW234" s="12" t="s">
        <v>37</v>
      </c>
      <c r="AX234" s="12" t="s">
        <v>76</v>
      </c>
      <c r="AY234" s="238" t="s">
        <v>156</v>
      </c>
    </row>
    <row r="235" s="12" customFormat="1">
      <c r="B235" s="228"/>
      <c r="C235" s="229"/>
      <c r="D235" s="225" t="s">
        <v>167</v>
      </c>
      <c r="E235" s="230" t="s">
        <v>19</v>
      </c>
      <c r="F235" s="231" t="s">
        <v>363</v>
      </c>
      <c r="G235" s="229"/>
      <c r="H235" s="232">
        <v>4</v>
      </c>
      <c r="I235" s="233"/>
      <c r="J235" s="229"/>
      <c r="K235" s="229"/>
      <c r="L235" s="234"/>
      <c r="M235" s="235"/>
      <c r="N235" s="236"/>
      <c r="O235" s="236"/>
      <c r="P235" s="236"/>
      <c r="Q235" s="236"/>
      <c r="R235" s="236"/>
      <c r="S235" s="236"/>
      <c r="T235" s="237"/>
      <c r="AT235" s="238" t="s">
        <v>167</v>
      </c>
      <c r="AU235" s="238" t="s">
        <v>86</v>
      </c>
      <c r="AV235" s="12" t="s">
        <v>86</v>
      </c>
      <c r="AW235" s="12" t="s">
        <v>37</v>
      </c>
      <c r="AX235" s="12" t="s">
        <v>76</v>
      </c>
      <c r="AY235" s="238" t="s">
        <v>156</v>
      </c>
    </row>
    <row r="236" s="13" customFormat="1">
      <c r="B236" s="239"/>
      <c r="C236" s="240"/>
      <c r="D236" s="225" t="s">
        <v>167</v>
      </c>
      <c r="E236" s="241" t="s">
        <v>114</v>
      </c>
      <c r="F236" s="242" t="s">
        <v>169</v>
      </c>
      <c r="G236" s="240"/>
      <c r="H236" s="243">
        <v>16</v>
      </c>
      <c r="I236" s="244"/>
      <c r="J236" s="240"/>
      <c r="K236" s="240"/>
      <c r="L236" s="245"/>
      <c r="M236" s="246"/>
      <c r="N236" s="247"/>
      <c r="O236" s="247"/>
      <c r="P236" s="247"/>
      <c r="Q236" s="247"/>
      <c r="R236" s="247"/>
      <c r="S236" s="247"/>
      <c r="T236" s="248"/>
      <c r="AT236" s="249" t="s">
        <v>167</v>
      </c>
      <c r="AU236" s="249" t="s">
        <v>86</v>
      </c>
      <c r="AV236" s="13" t="s">
        <v>163</v>
      </c>
      <c r="AW236" s="13" t="s">
        <v>37</v>
      </c>
      <c r="AX236" s="13" t="s">
        <v>80</v>
      </c>
      <c r="AY236" s="249" t="s">
        <v>156</v>
      </c>
    </row>
    <row r="237" s="1" customFormat="1" ht="24" customHeight="1">
      <c r="B237" s="39"/>
      <c r="C237" s="212" t="s">
        <v>364</v>
      </c>
      <c r="D237" s="212" t="s">
        <v>158</v>
      </c>
      <c r="E237" s="213" t="s">
        <v>365</v>
      </c>
      <c r="F237" s="214" t="s">
        <v>366</v>
      </c>
      <c r="G237" s="215" t="s">
        <v>235</v>
      </c>
      <c r="H237" s="216">
        <v>2.2000000000000002</v>
      </c>
      <c r="I237" s="217"/>
      <c r="J237" s="218">
        <f>ROUND(I237*H237,2)</f>
        <v>0</v>
      </c>
      <c r="K237" s="214" t="s">
        <v>162</v>
      </c>
      <c r="L237" s="44"/>
      <c r="M237" s="219" t="s">
        <v>19</v>
      </c>
      <c r="N237" s="220" t="s">
        <v>47</v>
      </c>
      <c r="O237" s="84"/>
      <c r="P237" s="221">
        <f>O237*H237</f>
        <v>0</v>
      </c>
      <c r="Q237" s="221">
        <v>0.93778799999999995</v>
      </c>
      <c r="R237" s="221">
        <f>Q237*H237</f>
        <v>2.0631336</v>
      </c>
      <c r="S237" s="221">
        <v>0</v>
      </c>
      <c r="T237" s="222">
        <f>S237*H237</f>
        <v>0</v>
      </c>
      <c r="AR237" s="223" t="s">
        <v>163</v>
      </c>
      <c r="AT237" s="223" t="s">
        <v>158</v>
      </c>
      <c r="AU237" s="223" t="s">
        <v>86</v>
      </c>
      <c r="AY237" s="18" t="s">
        <v>156</v>
      </c>
      <c r="BE237" s="224">
        <f>IF(N237="základní",J237,0)</f>
        <v>0</v>
      </c>
      <c r="BF237" s="224">
        <f>IF(N237="snížená",J237,0)</f>
        <v>0</v>
      </c>
      <c r="BG237" s="224">
        <f>IF(N237="zákl. přenesená",J237,0)</f>
        <v>0</v>
      </c>
      <c r="BH237" s="224">
        <f>IF(N237="sníž. přenesená",J237,0)</f>
        <v>0</v>
      </c>
      <c r="BI237" s="224">
        <f>IF(N237="nulová",J237,0)</f>
        <v>0</v>
      </c>
      <c r="BJ237" s="18" t="s">
        <v>80</v>
      </c>
      <c r="BK237" s="224">
        <f>ROUND(I237*H237,2)</f>
        <v>0</v>
      </c>
      <c r="BL237" s="18" t="s">
        <v>163</v>
      </c>
      <c r="BM237" s="223" t="s">
        <v>367</v>
      </c>
    </row>
    <row r="238" s="1" customFormat="1">
      <c r="B238" s="39"/>
      <c r="C238" s="40"/>
      <c r="D238" s="225" t="s">
        <v>165</v>
      </c>
      <c r="E238" s="40"/>
      <c r="F238" s="226" t="s">
        <v>368</v>
      </c>
      <c r="G238" s="40"/>
      <c r="H238" s="40"/>
      <c r="I238" s="136"/>
      <c r="J238" s="40"/>
      <c r="K238" s="40"/>
      <c r="L238" s="44"/>
      <c r="M238" s="227"/>
      <c r="N238" s="84"/>
      <c r="O238" s="84"/>
      <c r="P238" s="84"/>
      <c r="Q238" s="84"/>
      <c r="R238" s="84"/>
      <c r="S238" s="84"/>
      <c r="T238" s="85"/>
      <c r="AT238" s="18" t="s">
        <v>165</v>
      </c>
      <c r="AU238" s="18" t="s">
        <v>86</v>
      </c>
    </row>
    <row r="239" s="12" customFormat="1">
      <c r="B239" s="228"/>
      <c r="C239" s="229"/>
      <c r="D239" s="225" t="s">
        <v>167</v>
      </c>
      <c r="E239" s="230" t="s">
        <v>19</v>
      </c>
      <c r="F239" s="231" t="s">
        <v>369</v>
      </c>
      <c r="G239" s="229"/>
      <c r="H239" s="232">
        <v>2.2000000000000002</v>
      </c>
      <c r="I239" s="233"/>
      <c r="J239" s="229"/>
      <c r="K239" s="229"/>
      <c r="L239" s="234"/>
      <c r="M239" s="235"/>
      <c r="N239" s="236"/>
      <c r="O239" s="236"/>
      <c r="P239" s="236"/>
      <c r="Q239" s="236"/>
      <c r="R239" s="236"/>
      <c r="S239" s="236"/>
      <c r="T239" s="237"/>
      <c r="AT239" s="238" t="s">
        <v>167</v>
      </c>
      <c r="AU239" s="238" t="s">
        <v>86</v>
      </c>
      <c r="AV239" s="12" t="s">
        <v>86</v>
      </c>
      <c r="AW239" s="12" t="s">
        <v>37</v>
      </c>
      <c r="AX239" s="12" t="s">
        <v>76</v>
      </c>
      <c r="AY239" s="238" t="s">
        <v>156</v>
      </c>
    </row>
    <row r="240" s="13" customFormat="1">
      <c r="B240" s="239"/>
      <c r="C240" s="240"/>
      <c r="D240" s="225" t="s">
        <v>167</v>
      </c>
      <c r="E240" s="241" t="s">
        <v>102</v>
      </c>
      <c r="F240" s="242" t="s">
        <v>169</v>
      </c>
      <c r="G240" s="240"/>
      <c r="H240" s="243">
        <v>2.2000000000000002</v>
      </c>
      <c r="I240" s="244"/>
      <c r="J240" s="240"/>
      <c r="K240" s="240"/>
      <c r="L240" s="245"/>
      <c r="M240" s="246"/>
      <c r="N240" s="247"/>
      <c r="O240" s="247"/>
      <c r="P240" s="247"/>
      <c r="Q240" s="247"/>
      <c r="R240" s="247"/>
      <c r="S240" s="247"/>
      <c r="T240" s="248"/>
      <c r="AT240" s="249" t="s">
        <v>167</v>
      </c>
      <c r="AU240" s="249" t="s">
        <v>86</v>
      </c>
      <c r="AV240" s="13" t="s">
        <v>163</v>
      </c>
      <c r="AW240" s="13" t="s">
        <v>37</v>
      </c>
      <c r="AX240" s="13" t="s">
        <v>80</v>
      </c>
      <c r="AY240" s="249" t="s">
        <v>156</v>
      </c>
    </row>
    <row r="241" s="1" customFormat="1" ht="24" customHeight="1">
      <c r="B241" s="39"/>
      <c r="C241" s="212" t="s">
        <v>370</v>
      </c>
      <c r="D241" s="212" t="s">
        <v>158</v>
      </c>
      <c r="E241" s="213" t="s">
        <v>371</v>
      </c>
      <c r="F241" s="214" t="s">
        <v>372</v>
      </c>
      <c r="G241" s="215" t="s">
        <v>235</v>
      </c>
      <c r="H241" s="216">
        <v>111.90000000000001</v>
      </c>
      <c r="I241" s="217"/>
      <c r="J241" s="218">
        <f>ROUND(I241*H241,2)</f>
        <v>0</v>
      </c>
      <c r="K241" s="214" t="s">
        <v>162</v>
      </c>
      <c r="L241" s="44"/>
      <c r="M241" s="219" t="s">
        <v>19</v>
      </c>
      <c r="N241" s="220" t="s">
        <v>47</v>
      </c>
      <c r="O241" s="84"/>
      <c r="P241" s="221">
        <f>O241*H241</f>
        <v>0</v>
      </c>
      <c r="Q241" s="221">
        <v>0.016029999999999999</v>
      </c>
      <c r="R241" s="221">
        <f>Q241*H241</f>
        <v>1.7937570000000001</v>
      </c>
      <c r="S241" s="221">
        <v>0</v>
      </c>
      <c r="T241" s="222">
        <f>S241*H241</f>
        <v>0</v>
      </c>
      <c r="AR241" s="223" t="s">
        <v>163</v>
      </c>
      <c r="AT241" s="223" t="s">
        <v>158</v>
      </c>
      <c r="AU241" s="223" t="s">
        <v>86</v>
      </c>
      <c r="AY241" s="18" t="s">
        <v>156</v>
      </c>
      <c r="BE241" s="224">
        <f>IF(N241="základní",J241,0)</f>
        <v>0</v>
      </c>
      <c r="BF241" s="224">
        <f>IF(N241="snížená",J241,0)</f>
        <v>0</v>
      </c>
      <c r="BG241" s="224">
        <f>IF(N241="zákl. přenesená",J241,0)</f>
        <v>0</v>
      </c>
      <c r="BH241" s="224">
        <f>IF(N241="sníž. přenesená",J241,0)</f>
        <v>0</v>
      </c>
      <c r="BI241" s="224">
        <f>IF(N241="nulová",J241,0)</f>
        <v>0</v>
      </c>
      <c r="BJ241" s="18" t="s">
        <v>80</v>
      </c>
      <c r="BK241" s="224">
        <f>ROUND(I241*H241,2)</f>
        <v>0</v>
      </c>
      <c r="BL241" s="18" t="s">
        <v>163</v>
      </c>
      <c r="BM241" s="223" t="s">
        <v>373</v>
      </c>
    </row>
    <row r="242" s="1" customFormat="1">
      <c r="B242" s="39"/>
      <c r="C242" s="40"/>
      <c r="D242" s="225" t="s">
        <v>165</v>
      </c>
      <c r="E242" s="40"/>
      <c r="F242" s="226" t="s">
        <v>374</v>
      </c>
      <c r="G242" s="40"/>
      <c r="H242" s="40"/>
      <c r="I242" s="136"/>
      <c r="J242" s="40"/>
      <c r="K242" s="40"/>
      <c r="L242" s="44"/>
      <c r="M242" s="227"/>
      <c r="N242" s="84"/>
      <c r="O242" s="84"/>
      <c r="P242" s="84"/>
      <c r="Q242" s="84"/>
      <c r="R242" s="84"/>
      <c r="S242" s="84"/>
      <c r="T242" s="85"/>
      <c r="AT242" s="18" t="s">
        <v>165</v>
      </c>
      <c r="AU242" s="18" t="s">
        <v>86</v>
      </c>
    </row>
    <row r="243" s="12" customFormat="1">
      <c r="B243" s="228"/>
      <c r="C243" s="229"/>
      <c r="D243" s="225" t="s">
        <v>167</v>
      </c>
      <c r="E243" s="230" t="s">
        <v>19</v>
      </c>
      <c r="F243" s="231" t="s">
        <v>98</v>
      </c>
      <c r="G243" s="229"/>
      <c r="H243" s="232">
        <v>111.90000000000001</v>
      </c>
      <c r="I243" s="233"/>
      <c r="J243" s="229"/>
      <c r="K243" s="229"/>
      <c r="L243" s="234"/>
      <c r="M243" s="235"/>
      <c r="N243" s="236"/>
      <c r="O243" s="236"/>
      <c r="P243" s="236"/>
      <c r="Q243" s="236"/>
      <c r="R243" s="236"/>
      <c r="S243" s="236"/>
      <c r="T243" s="237"/>
      <c r="AT243" s="238" t="s">
        <v>167</v>
      </c>
      <c r="AU243" s="238" t="s">
        <v>86</v>
      </c>
      <c r="AV243" s="12" t="s">
        <v>86</v>
      </c>
      <c r="AW243" s="12" t="s">
        <v>37</v>
      </c>
      <c r="AX243" s="12" t="s">
        <v>76</v>
      </c>
      <c r="AY243" s="238" t="s">
        <v>156</v>
      </c>
    </row>
    <row r="244" s="13" customFormat="1">
      <c r="B244" s="239"/>
      <c r="C244" s="240"/>
      <c r="D244" s="225" t="s">
        <v>167</v>
      </c>
      <c r="E244" s="241" t="s">
        <v>19</v>
      </c>
      <c r="F244" s="242" t="s">
        <v>169</v>
      </c>
      <c r="G244" s="240"/>
      <c r="H244" s="243">
        <v>111.90000000000001</v>
      </c>
      <c r="I244" s="244"/>
      <c r="J244" s="240"/>
      <c r="K244" s="240"/>
      <c r="L244" s="245"/>
      <c r="M244" s="246"/>
      <c r="N244" s="247"/>
      <c r="O244" s="247"/>
      <c r="P244" s="247"/>
      <c r="Q244" s="247"/>
      <c r="R244" s="247"/>
      <c r="S244" s="247"/>
      <c r="T244" s="248"/>
      <c r="AT244" s="249" t="s">
        <v>167</v>
      </c>
      <c r="AU244" s="249" t="s">
        <v>86</v>
      </c>
      <c r="AV244" s="13" t="s">
        <v>163</v>
      </c>
      <c r="AW244" s="13" t="s">
        <v>37</v>
      </c>
      <c r="AX244" s="13" t="s">
        <v>80</v>
      </c>
      <c r="AY244" s="249" t="s">
        <v>156</v>
      </c>
    </row>
    <row r="245" s="1" customFormat="1" ht="16.5" customHeight="1">
      <c r="B245" s="39"/>
      <c r="C245" s="250" t="s">
        <v>375</v>
      </c>
      <c r="D245" s="250" t="s">
        <v>240</v>
      </c>
      <c r="E245" s="251" t="s">
        <v>376</v>
      </c>
      <c r="F245" s="252" t="s">
        <v>377</v>
      </c>
      <c r="G245" s="253" t="s">
        <v>378</v>
      </c>
      <c r="H245" s="254">
        <v>89.519999999999996</v>
      </c>
      <c r="I245" s="255"/>
      <c r="J245" s="256">
        <f>ROUND(I245*H245,2)</f>
        <v>0</v>
      </c>
      <c r="K245" s="252" t="s">
        <v>162</v>
      </c>
      <c r="L245" s="257"/>
      <c r="M245" s="258" t="s">
        <v>19</v>
      </c>
      <c r="N245" s="259" t="s">
        <v>47</v>
      </c>
      <c r="O245" s="84"/>
      <c r="P245" s="221">
        <f>O245*H245</f>
        <v>0</v>
      </c>
      <c r="Q245" s="221">
        <v>0.114</v>
      </c>
      <c r="R245" s="221">
        <f>Q245*H245</f>
        <v>10.20528</v>
      </c>
      <c r="S245" s="221">
        <v>0</v>
      </c>
      <c r="T245" s="222">
        <f>S245*H245</f>
        <v>0</v>
      </c>
      <c r="AR245" s="223" t="s">
        <v>205</v>
      </c>
      <c r="AT245" s="223" t="s">
        <v>240</v>
      </c>
      <c r="AU245" s="223" t="s">
        <v>86</v>
      </c>
      <c r="AY245" s="18" t="s">
        <v>156</v>
      </c>
      <c r="BE245" s="224">
        <f>IF(N245="základní",J245,0)</f>
        <v>0</v>
      </c>
      <c r="BF245" s="224">
        <f>IF(N245="snížená",J245,0)</f>
        <v>0</v>
      </c>
      <c r="BG245" s="224">
        <f>IF(N245="zákl. přenesená",J245,0)</f>
        <v>0</v>
      </c>
      <c r="BH245" s="224">
        <f>IF(N245="sníž. přenesená",J245,0)</f>
        <v>0</v>
      </c>
      <c r="BI245" s="224">
        <f>IF(N245="nulová",J245,0)</f>
        <v>0</v>
      </c>
      <c r="BJ245" s="18" t="s">
        <v>80</v>
      </c>
      <c r="BK245" s="224">
        <f>ROUND(I245*H245,2)</f>
        <v>0</v>
      </c>
      <c r="BL245" s="18" t="s">
        <v>163</v>
      </c>
      <c r="BM245" s="223" t="s">
        <v>379</v>
      </c>
    </row>
    <row r="246" s="11" customFormat="1" ht="22.8" customHeight="1">
      <c r="B246" s="196"/>
      <c r="C246" s="197"/>
      <c r="D246" s="198" t="s">
        <v>75</v>
      </c>
      <c r="E246" s="210" t="s">
        <v>193</v>
      </c>
      <c r="F246" s="210" t="s">
        <v>380</v>
      </c>
      <c r="G246" s="197"/>
      <c r="H246" s="197"/>
      <c r="I246" s="200"/>
      <c r="J246" s="211">
        <f>BK246</f>
        <v>0</v>
      </c>
      <c r="K246" s="197"/>
      <c r="L246" s="202"/>
      <c r="M246" s="203"/>
      <c r="N246" s="204"/>
      <c r="O246" s="204"/>
      <c r="P246" s="205">
        <f>SUM(P247:P251)</f>
        <v>0</v>
      </c>
      <c r="Q246" s="204"/>
      <c r="R246" s="205">
        <f>SUM(R247:R251)</f>
        <v>0</v>
      </c>
      <c r="S246" s="204"/>
      <c r="T246" s="206">
        <f>SUM(T247:T251)</f>
        <v>0</v>
      </c>
      <c r="AR246" s="207" t="s">
        <v>80</v>
      </c>
      <c r="AT246" s="208" t="s">
        <v>75</v>
      </c>
      <c r="AU246" s="208" t="s">
        <v>80</v>
      </c>
      <c r="AY246" s="207" t="s">
        <v>156</v>
      </c>
      <c r="BK246" s="209">
        <f>SUM(BK247:BK251)</f>
        <v>0</v>
      </c>
    </row>
    <row r="247" s="1" customFormat="1" ht="16.5" customHeight="1">
      <c r="B247" s="39"/>
      <c r="C247" s="212" t="s">
        <v>381</v>
      </c>
      <c r="D247" s="212" t="s">
        <v>158</v>
      </c>
      <c r="E247" s="213" t="s">
        <v>382</v>
      </c>
      <c r="F247" s="214" t="s">
        <v>383</v>
      </c>
      <c r="G247" s="215" t="s">
        <v>235</v>
      </c>
      <c r="H247" s="216">
        <v>1119</v>
      </c>
      <c r="I247" s="217"/>
      <c r="J247" s="218">
        <f>ROUND(I247*H247,2)</f>
        <v>0</v>
      </c>
      <c r="K247" s="214" t="s">
        <v>19</v>
      </c>
      <c r="L247" s="44"/>
      <c r="M247" s="219" t="s">
        <v>19</v>
      </c>
      <c r="N247" s="220" t="s">
        <v>47</v>
      </c>
      <c r="O247" s="84"/>
      <c r="P247" s="221">
        <f>O247*H247</f>
        <v>0</v>
      </c>
      <c r="Q247" s="221">
        <v>0</v>
      </c>
      <c r="R247" s="221">
        <f>Q247*H247</f>
        <v>0</v>
      </c>
      <c r="S247" s="221">
        <v>0</v>
      </c>
      <c r="T247" s="222">
        <f>S247*H247</f>
        <v>0</v>
      </c>
      <c r="AR247" s="223" t="s">
        <v>163</v>
      </c>
      <c r="AT247" s="223" t="s">
        <v>158</v>
      </c>
      <c r="AU247" s="223" t="s">
        <v>86</v>
      </c>
      <c r="AY247" s="18" t="s">
        <v>156</v>
      </c>
      <c r="BE247" s="224">
        <f>IF(N247="základní",J247,0)</f>
        <v>0</v>
      </c>
      <c r="BF247" s="224">
        <f>IF(N247="snížená",J247,0)</f>
        <v>0</v>
      </c>
      <c r="BG247" s="224">
        <f>IF(N247="zákl. přenesená",J247,0)</f>
        <v>0</v>
      </c>
      <c r="BH247" s="224">
        <f>IF(N247="sníž. přenesená",J247,0)</f>
        <v>0</v>
      </c>
      <c r="BI247" s="224">
        <f>IF(N247="nulová",J247,0)</f>
        <v>0</v>
      </c>
      <c r="BJ247" s="18" t="s">
        <v>80</v>
      </c>
      <c r="BK247" s="224">
        <f>ROUND(I247*H247,2)</f>
        <v>0</v>
      </c>
      <c r="BL247" s="18" t="s">
        <v>163</v>
      </c>
      <c r="BM247" s="223" t="s">
        <v>384</v>
      </c>
    </row>
    <row r="248" s="1" customFormat="1">
      <c r="B248" s="39"/>
      <c r="C248" s="40"/>
      <c r="D248" s="225" t="s">
        <v>284</v>
      </c>
      <c r="E248" s="40"/>
      <c r="F248" s="226" t="s">
        <v>385</v>
      </c>
      <c r="G248" s="40"/>
      <c r="H248" s="40"/>
      <c r="I248" s="136"/>
      <c r="J248" s="40"/>
      <c r="K248" s="40"/>
      <c r="L248" s="44"/>
      <c r="M248" s="227"/>
      <c r="N248" s="84"/>
      <c r="O248" s="84"/>
      <c r="P248" s="84"/>
      <c r="Q248" s="84"/>
      <c r="R248" s="84"/>
      <c r="S248" s="84"/>
      <c r="T248" s="85"/>
      <c r="AT248" s="18" t="s">
        <v>284</v>
      </c>
      <c r="AU248" s="18" t="s">
        <v>86</v>
      </c>
    </row>
    <row r="249" s="12" customFormat="1">
      <c r="B249" s="228"/>
      <c r="C249" s="229"/>
      <c r="D249" s="225" t="s">
        <v>167</v>
      </c>
      <c r="E249" s="230" t="s">
        <v>19</v>
      </c>
      <c r="F249" s="231" t="s">
        <v>386</v>
      </c>
      <c r="G249" s="229"/>
      <c r="H249" s="232">
        <v>817</v>
      </c>
      <c r="I249" s="233"/>
      <c r="J249" s="229"/>
      <c r="K249" s="229"/>
      <c r="L249" s="234"/>
      <c r="M249" s="235"/>
      <c r="N249" s="236"/>
      <c r="O249" s="236"/>
      <c r="P249" s="236"/>
      <c r="Q249" s="236"/>
      <c r="R249" s="236"/>
      <c r="S249" s="236"/>
      <c r="T249" s="237"/>
      <c r="AT249" s="238" t="s">
        <v>167</v>
      </c>
      <c r="AU249" s="238" t="s">
        <v>86</v>
      </c>
      <c r="AV249" s="12" t="s">
        <v>86</v>
      </c>
      <c r="AW249" s="12" t="s">
        <v>37</v>
      </c>
      <c r="AX249" s="12" t="s">
        <v>76</v>
      </c>
      <c r="AY249" s="238" t="s">
        <v>156</v>
      </c>
    </row>
    <row r="250" s="12" customFormat="1">
      <c r="B250" s="228"/>
      <c r="C250" s="229"/>
      <c r="D250" s="225" t="s">
        <v>167</v>
      </c>
      <c r="E250" s="230" t="s">
        <v>19</v>
      </c>
      <c r="F250" s="231" t="s">
        <v>387</v>
      </c>
      <c r="G250" s="229"/>
      <c r="H250" s="232">
        <v>302</v>
      </c>
      <c r="I250" s="233"/>
      <c r="J250" s="229"/>
      <c r="K250" s="229"/>
      <c r="L250" s="234"/>
      <c r="M250" s="235"/>
      <c r="N250" s="236"/>
      <c r="O250" s="236"/>
      <c r="P250" s="236"/>
      <c r="Q250" s="236"/>
      <c r="R250" s="236"/>
      <c r="S250" s="236"/>
      <c r="T250" s="237"/>
      <c r="AT250" s="238" t="s">
        <v>167</v>
      </c>
      <c r="AU250" s="238" t="s">
        <v>86</v>
      </c>
      <c r="AV250" s="12" t="s">
        <v>86</v>
      </c>
      <c r="AW250" s="12" t="s">
        <v>37</v>
      </c>
      <c r="AX250" s="12" t="s">
        <v>76</v>
      </c>
      <c r="AY250" s="238" t="s">
        <v>156</v>
      </c>
    </row>
    <row r="251" s="13" customFormat="1">
      <c r="B251" s="239"/>
      <c r="C251" s="240"/>
      <c r="D251" s="225" t="s">
        <v>167</v>
      </c>
      <c r="E251" s="241" t="s">
        <v>100</v>
      </c>
      <c r="F251" s="242" t="s">
        <v>169</v>
      </c>
      <c r="G251" s="240"/>
      <c r="H251" s="243">
        <v>1119</v>
      </c>
      <c r="I251" s="244"/>
      <c r="J251" s="240"/>
      <c r="K251" s="240"/>
      <c r="L251" s="245"/>
      <c r="M251" s="246"/>
      <c r="N251" s="247"/>
      <c r="O251" s="247"/>
      <c r="P251" s="247"/>
      <c r="Q251" s="247"/>
      <c r="R251" s="247"/>
      <c r="S251" s="247"/>
      <c r="T251" s="248"/>
      <c r="AT251" s="249" t="s">
        <v>167</v>
      </c>
      <c r="AU251" s="249" t="s">
        <v>86</v>
      </c>
      <c r="AV251" s="13" t="s">
        <v>163</v>
      </c>
      <c r="AW251" s="13" t="s">
        <v>37</v>
      </c>
      <c r="AX251" s="13" t="s">
        <v>80</v>
      </c>
      <c r="AY251" s="249" t="s">
        <v>156</v>
      </c>
    </row>
    <row r="252" s="11" customFormat="1" ht="22.8" customHeight="1">
      <c r="B252" s="196"/>
      <c r="C252" s="197"/>
      <c r="D252" s="198" t="s">
        <v>75</v>
      </c>
      <c r="E252" s="210" t="s">
        <v>210</v>
      </c>
      <c r="F252" s="210" t="s">
        <v>388</v>
      </c>
      <c r="G252" s="197"/>
      <c r="H252" s="197"/>
      <c r="I252" s="200"/>
      <c r="J252" s="211">
        <f>BK252</f>
        <v>0</v>
      </c>
      <c r="K252" s="197"/>
      <c r="L252" s="202"/>
      <c r="M252" s="203"/>
      <c r="N252" s="204"/>
      <c r="O252" s="204"/>
      <c r="P252" s="205">
        <f>SUM(P253:P262)</f>
        <v>0</v>
      </c>
      <c r="Q252" s="204"/>
      <c r="R252" s="205">
        <f>SUM(R253:R262)</f>
        <v>0</v>
      </c>
      <c r="S252" s="204"/>
      <c r="T252" s="206">
        <f>SUM(T253:T262)</f>
        <v>0</v>
      </c>
      <c r="AR252" s="207" t="s">
        <v>80</v>
      </c>
      <c r="AT252" s="208" t="s">
        <v>75</v>
      </c>
      <c r="AU252" s="208" t="s">
        <v>80</v>
      </c>
      <c r="AY252" s="207" t="s">
        <v>156</v>
      </c>
      <c r="BK252" s="209">
        <f>SUM(BK253:BK262)</f>
        <v>0</v>
      </c>
    </row>
    <row r="253" s="1" customFormat="1" ht="24" customHeight="1">
      <c r="B253" s="39"/>
      <c r="C253" s="212" t="s">
        <v>389</v>
      </c>
      <c r="D253" s="212" t="s">
        <v>158</v>
      </c>
      <c r="E253" s="213" t="s">
        <v>390</v>
      </c>
      <c r="F253" s="214" t="s">
        <v>391</v>
      </c>
      <c r="G253" s="215" t="s">
        <v>291</v>
      </c>
      <c r="H253" s="216">
        <v>1</v>
      </c>
      <c r="I253" s="217"/>
      <c r="J253" s="218">
        <f>ROUND(I253*H253,2)</f>
        <v>0</v>
      </c>
      <c r="K253" s="214" t="s">
        <v>19</v>
      </c>
      <c r="L253" s="44"/>
      <c r="M253" s="219" t="s">
        <v>19</v>
      </c>
      <c r="N253" s="220" t="s">
        <v>47</v>
      </c>
      <c r="O253" s="84"/>
      <c r="P253" s="221">
        <f>O253*H253</f>
        <v>0</v>
      </c>
      <c r="Q253" s="221">
        <v>0</v>
      </c>
      <c r="R253" s="221">
        <f>Q253*H253</f>
        <v>0</v>
      </c>
      <c r="S253" s="221">
        <v>0</v>
      </c>
      <c r="T253" s="222">
        <f>S253*H253</f>
        <v>0</v>
      </c>
      <c r="AR253" s="223" t="s">
        <v>163</v>
      </c>
      <c r="AT253" s="223" t="s">
        <v>158</v>
      </c>
      <c r="AU253" s="223" t="s">
        <v>86</v>
      </c>
      <c r="AY253" s="18" t="s">
        <v>156</v>
      </c>
      <c r="BE253" s="224">
        <f>IF(N253="základní",J253,0)</f>
        <v>0</v>
      </c>
      <c r="BF253" s="224">
        <f>IF(N253="snížená",J253,0)</f>
        <v>0</v>
      </c>
      <c r="BG253" s="224">
        <f>IF(N253="zákl. přenesená",J253,0)</f>
        <v>0</v>
      </c>
      <c r="BH253" s="224">
        <f>IF(N253="sníž. přenesená",J253,0)</f>
        <v>0</v>
      </c>
      <c r="BI253" s="224">
        <f>IF(N253="nulová",J253,0)</f>
        <v>0</v>
      </c>
      <c r="BJ253" s="18" t="s">
        <v>80</v>
      </c>
      <c r="BK253" s="224">
        <f>ROUND(I253*H253,2)</f>
        <v>0</v>
      </c>
      <c r="BL253" s="18" t="s">
        <v>163</v>
      </c>
      <c r="BM253" s="223" t="s">
        <v>392</v>
      </c>
    </row>
    <row r="254" s="1" customFormat="1">
      <c r="B254" s="39"/>
      <c r="C254" s="40"/>
      <c r="D254" s="225" t="s">
        <v>284</v>
      </c>
      <c r="E254" s="40"/>
      <c r="F254" s="226" t="s">
        <v>393</v>
      </c>
      <c r="G254" s="40"/>
      <c r="H254" s="40"/>
      <c r="I254" s="136"/>
      <c r="J254" s="40"/>
      <c r="K254" s="40"/>
      <c r="L254" s="44"/>
      <c r="M254" s="227"/>
      <c r="N254" s="84"/>
      <c r="O254" s="84"/>
      <c r="P254" s="84"/>
      <c r="Q254" s="84"/>
      <c r="R254" s="84"/>
      <c r="S254" s="84"/>
      <c r="T254" s="85"/>
      <c r="AT254" s="18" t="s">
        <v>284</v>
      </c>
      <c r="AU254" s="18" t="s">
        <v>86</v>
      </c>
    </row>
    <row r="255" s="1" customFormat="1" ht="16.5" customHeight="1">
      <c r="B255" s="39"/>
      <c r="C255" s="212" t="s">
        <v>394</v>
      </c>
      <c r="D255" s="212" t="s">
        <v>158</v>
      </c>
      <c r="E255" s="213" t="s">
        <v>395</v>
      </c>
      <c r="F255" s="214" t="s">
        <v>396</v>
      </c>
      <c r="G255" s="215" t="s">
        <v>397</v>
      </c>
      <c r="H255" s="216">
        <v>1</v>
      </c>
      <c r="I255" s="217"/>
      <c r="J255" s="218">
        <f>ROUND(I255*H255,2)</f>
        <v>0</v>
      </c>
      <c r="K255" s="214" t="s">
        <v>19</v>
      </c>
      <c r="L255" s="44"/>
      <c r="M255" s="219" t="s">
        <v>19</v>
      </c>
      <c r="N255" s="220" t="s">
        <v>47</v>
      </c>
      <c r="O255" s="84"/>
      <c r="P255" s="221">
        <f>O255*H255</f>
        <v>0</v>
      </c>
      <c r="Q255" s="221">
        <v>0</v>
      </c>
      <c r="R255" s="221">
        <f>Q255*H255</f>
        <v>0</v>
      </c>
      <c r="S255" s="221">
        <v>0</v>
      </c>
      <c r="T255" s="222">
        <f>S255*H255</f>
        <v>0</v>
      </c>
      <c r="AR255" s="223" t="s">
        <v>163</v>
      </c>
      <c r="AT255" s="223" t="s">
        <v>158</v>
      </c>
      <c r="AU255" s="223" t="s">
        <v>86</v>
      </c>
      <c r="AY255" s="18" t="s">
        <v>156</v>
      </c>
      <c r="BE255" s="224">
        <f>IF(N255="základní",J255,0)</f>
        <v>0</v>
      </c>
      <c r="BF255" s="224">
        <f>IF(N255="snížená",J255,0)</f>
        <v>0</v>
      </c>
      <c r="BG255" s="224">
        <f>IF(N255="zákl. přenesená",J255,0)</f>
        <v>0</v>
      </c>
      <c r="BH255" s="224">
        <f>IF(N255="sníž. přenesená",J255,0)</f>
        <v>0</v>
      </c>
      <c r="BI255" s="224">
        <f>IF(N255="nulová",J255,0)</f>
        <v>0</v>
      </c>
      <c r="BJ255" s="18" t="s">
        <v>80</v>
      </c>
      <c r="BK255" s="224">
        <f>ROUND(I255*H255,2)</f>
        <v>0</v>
      </c>
      <c r="BL255" s="18" t="s">
        <v>163</v>
      </c>
      <c r="BM255" s="223" t="s">
        <v>398</v>
      </c>
    </row>
    <row r="256" s="1" customFormat="1">
      <c r="B256" s="39"/>
      <c r="C256" s="40"/>
      <c r="D256" s="225" t="s">
        <v>284</v>
      </c>
      <c r="E256" s="40"/>
      <c r="F256" s="226" t="s">
        <v>399</v>
      </c>
      <c r="G256" s="40"/>
      <c r="H256" s="40"/>
      <c r="I256" s="136"/>
      <c r="J256" s="40"/>
      <c r="K256" s="40"/>
      <c r="L256" s="44"/>
      <c r="M256" s="227"/>
      <c r="N256" s="84"/>
      <c r="O256" s="84"/>
      <c r="P256" s="84"/>
      <c r="Q256" s="84"/>
      <c r="R256" s="84"/>
      <c r="S256" s="84"/>
      <c r="T256" s="85"/>
      <c r="AT256" s="18" t="s">
        <v>284</v>
      </c>
      <c r="AU256" s="18" t="s">
        <v>86</v>
      </c>
    </row>
    <row r="257" s="12" customFormat="1">
      <c r="B257" s="228"/>
      <c r="C257" s="229"/>
      <c r="D257" s="225" t="s">
        <v>167</v>
      </c>
      <c r="E257" s="230" t="s">
        <v>19</v>
      </c>
      <c r="F257" s="231" t="s">
        <v>400</v>
      </c>
      <c r="G257" s="229"/>
      <c r="H257" s="232">
        <v>1</v>
      </c>
      <c r="I257" s="233"/>
      <c r="J257" s="229"/>
      <c r="K257" s="229"/>
      <c r="L257" s="234"/>
      <c r="M257" s="235"/>
      <c r="N257" s="236"/>
      <c r="O257" s="236"/>
      <c r="P257" s="236"/>
      <c r="Q257" s="236"/>
      <c r="R257" s="236"/>
      <c r="S257" s="236"/>
      <c r="T257" s="237"/>
      <c r="AT257" s="238" t="s">
        <v>167</v>
      </c>
      <c r="AU257" s="238" t="s">
        <v>86</v>
      </c>
      <c r="AV257" s="12" t="s">
        <v>86</v>
      </c>
      <c r="AW257" s="12" t="s">
        <v>37</v>
      </c>
      <c r="AX257" s="12" t="s">
        <v>76</v>
      </c>
      <c r="AY257" s="238" t="s">
        <v>156</v>
      </c>
    </row>
    <row r="258" s="13" customFormat="1">
      <c r="B258" s="239"/>
      <c r="C258" s="240"/>
      <c r="D258" s="225" t="s">
        <v>167</v>
      </c>
      <c r="E258" s="241" t="s">
        <v>19</v>
      </c>
      <c r="F258" s="242" t="s">
        <v>169</v>
      </c>
      <c r="G258" s="240"/>
      <c r="H258" s="243">
        <v>1</v>
      </c>
      <c r="I258" s="244"/>
      <c r="J258" s="240"/>
      <c r="K258" s="240"/>
      <c r="L258" s="245"/>
      <c r="M258" s="246"/>
      <c r="N258" s="247"/>
      <c r="O258" s="247"/>
      <c r="P258" s="247"/>
      <c r="Q258" s="247"/>
      <c r="R258" s="247"/>
      <c r="S258" s="247"/>
      <c r="T258" s="248"/>
      <c r="AT258" s="249" t="s">
        <v>167</v>
      </c>
      <c r="AU258" s="249" t="s">
        <v>86</v>
      </c>
      <c r="AV258" s="13" t="s">
        <v>163</v>
      </c>
      <c r="AW258" s="13" t="s">
        <v>37</v>
      </c>
      <c r="AX258" s="13" t="s">
        <v>80</v>
      </c>
      <c r="AY258" s="249" t="s">
        <v>156</v>
      </c>
    </row>
    <row r="259" s="1" customFormat="1" ht="16.5" customHeight="1">
      <c r="B259" s="39"/>
      <c r="C259" s="212" t="s">
        <v>401</v>
      </c>
      <c r="D259" s="212" t="s">
        <v>158</v>
      </c>
      <c r="E259" s="213" t="s">
        <v>402</v>
      </c>
      <c r="F259" s="214" t="s">
        <v>403</v>
      </c>
      <c r="G259" s="215" t="s">
        <v>378</v>
      </c>
      <c r="H259" s="216">
        <v>8</v>
      </c>
      <c r="I259" s="217"/>
      <c r="J259" s="218">
        <f>ROUND(I259*H259,2)</f>
        <v>0</v>
      </c>
      <c r="K259" s="214" t="s">
        <v>19</v>
      </c>
      <c r="L259" s="44"/>
      <c r="M259" s="219" t="s">
        <v>19</v>
      </c>
      <c r="N259" s="220" t="s">
        <v>47</v>
      </c>
      <c r="O259" s="84"/>
      <c r="P259" s="221">
        <f>O259*H259</f>
        <v>0</v>
      </c>
      <c r="Q259" s="221">
        <v>0</v>
      </c>
      <c r="R259" s="221">
        <f>Q259*H259</f>
        <v>0</v>
      </c>
      <c r="S259" s="221">
        <v>0</v>
      </c>
      <c r="T259" s="222">
        <f>S259*H259</f>
        <v>0</v>
      </c>
      <c r="AR259" s="223" t="s">
        <v>163</v>
      </c>
      <c r="AT259" s="223" t="s">
        <v>158</v>
      </c>
      <c r="AU259" s="223" t="s">
        <v>86</v>
      </c>
      <c r="AY259" s="18" t="s">
        <v>156</v>
      </c>
      <c r="BE259" s="224">
        <f>IF(N259="základní",J259,0)</f>
        <v>0</v>
      </c>
      <c r="BF259" s="224">
        <f>IF(N259="snížená",J259,0)</f>
        <v>0</v>
      </c>
      <c r="BG259" s="224">
        <f>IF(N259="zákl. přenesená",J259,0)</f>
        <v>0</v>
      </c>
      <c r="BH259" s="224">
        <f>IF(N259="sníž. přenesená",J259,0)</f>
        <v>0</v>
      </c>
      <c r="BI259" s="224">
        <f>IF(N259="nulová",J259,0)</f>
        <v>0</v>
      </c>
      <c r="BJ259" s="18" t="s">
        <v>80</v>
      </c>
      <c r="BK259" s="224">
        <f>ROUND(I259*H259,2)</f>
        <v>0</v>
      </c>
      <c r="BL259" s="18" t="s">
        <v>163</v>
      </c>
      <c r="BM259" s="223" t="s">
        <v>404</v>
      </c>
    </row>
    <row r="260" s="1" customFormat="1">
      <c r="B260" s="39"/>
      <c r="C260" s="40"/>
      <c r="D260" s="225" t="s">
        <v>284</v>
      </c>
      <c r="E260" s="40"/>
      <c r="F260" s="226" t="s">
        <v>405</v>
      </c>
      <c r="G260" s="40"/>
      <c r="H260" s="40"/>
      <c r="I260" s="136"/>
      <c r="J260" s="40"/>
      <c r="K260" s="40"/>
      <c r="L260" s="44"/>
      <c r="M260" s="227"/>
      <c r="N260" s="84"/>
      <c r="O260" s="84"/>
      <c r="P260" s="84"/>
      <c r="Q260" s="84"/>
      <c r="R260" s="84"/>
      <c r="S260" s="84"/>
      <c r="T260" s="85"/>
      <c r="AT260" s="18" t="s">
        <v>284</v>
      </c>
      <c r="AU260" s="18" t="s">
        <v>86</v>
      </c>
    </row>
    <row r="261" s="12" customFormat="1">
      <c r="B261" s="228"/>
      <c r="C261" s="229"/>
      <c r="D261" s="225" t="s">
        <v>167</v>
      </c>
      <c r="E261" s="230" t="s">
        <v>19</v>
      </c>
      <c r="F261" s="231" t="s">
        <v>406</v>
      </c>
      <c r="G261" s="229"/>
      <c r="H261" s="232">
        <v>8</v>
      </c>
      <c r="I261" s="233"/>
      <c r="J261" s="229"/>
      <c r="K261" s="229"/>
      <c r="L261" s="234"/>
      <c r="M261" s="235"/>
      <c r="N261" s="236"/>
      <c r="O261" s="236"/>
      <c r="P261" s="236"/>
      <c r="Q261" s="236"/>
      <c r="R261" s="236"/>
      <c r="S261" s="236"/>
      <c r="T261" s="237"/>
      <c r="AT261" s="238" t="s">
        <v>167</v>
      </c>
      <c r="AU261" s="238" t="s">
        <v>86</v>
      </c>
      <c r="AV261" s="12" t="s">
        <v>86</v>
      </c>
      <c r="AW261" s="12" t="s">
        <v>37</v>
      </c>
      <c r="AX261" s="12" t="s">
        <v>76</v>
      </c>
      <c r="AY261" s="238" t="s">
        <v>156</v>
      </c>
    </row>
    <row r="262" s="13" customFormat="1">
      <c r="B262" s="239"/>
      <c r="C262" s="240"/>
      <c r="D262" s="225" t="s">
        <v>167</v>
      </c>
      <c r="E262" s="241" t="s">
        <v>19</v>
      </c>
      <c r="F262" s="242" t="s">
        <v>169</v>
      </c>
      <c r="G262" s="240"/>
      <c r="H262" s="243">
        <v>8</v>
      </c>
      <c r="I262" s="244"/>
      <c r="J262" s="240"/>
      <c r="K262" s="240"/>
      <c r="L262" s="245"/>
      <c r="M262" s="246"/>
      <c r="N262" s="247"/>
      <c r="O262" s="247"/>
      <c r="P262" s="247"/>
      <c r="Q262" s="247"/>
      <c r="R262" s="247"/>
      <c r="S262" s="247"/>
      <c r="T262" s="248"/>
      <c r="AT262" s="249" t="s">
        <v>167</v>
      </c>
      <c r="AU262" s="249" t="s">
        <v>86</v>
      </c>
      <c r="AV262" s="13" t="s">
        <v>163</v>
      </c>
      <c r="AW262" s="13" t="s">
        <v>37</v>
      </c>
      <c r="AX262" s="13" t="s">
        <v>80</v>
      </c>
      <c r="AY262" s="249" t="s">
        <v>156</v>
      </c>
    </row>
    <row r="263" s="11" customFormat="1" ht="22.8" customHeight="1">
      <c r="B263" s="196"/>
      <c r="C263" s="197"/>
      <c r="D263" s="198" t="s">
        <v>75</v>
      </c>
      <c r="E263" s="210" t="s">
        <v>407</v>
      </c>
      <c r="F263" s="210" t="s">
        <v>408</v>
      </c>
      <c r="G263" s="197"/>
      <c r="H263" s="197"/>
      <c r="I263" s="200"/>
      <c r="J263" s="211">
        <f>BK263</f>
        <v>0</v>
      </c>
      <c r="K263" s="197"/>
      <c r="L263" s="202"/>
      <c r="M263" s="203"/>
      <c r="N263" s="204"/>
      <c r="O263" s="204"/>
      <c r="P263" s="205">
        <f>SUM(P264:P268)</f>
        <v>0</v>
      </c>
      <c r="Q263" s="204"/>
      <c r="R263" s="205">
        <f>SUM(R264:R268)</f>
        <v>0</v>
      </c>
      <c r="S263" s="204"/>
      <c r="T263" s="206">
        <f>SUM(T264:T268)</f>
        <v>15.952999999999998</v>
      </c>
      <c r="AR263" s="207" t="s">
        <v>80</v>
      </c>
      <c r="AT263" s="208" t="s">
        <v>75</v>
      </c>
      <c r="AU263" s="208" t="s">
        <v>80</v>
      </c>
      <c r="AY263" s="207" t="s">
        <v>156</v>
      </c>
      <c r="BK263" s="209">
        <f>SUM(BK264:BK268)</f>
        <v>0</v>
      </c>
    </row>
    <row r="264" s="1" customFormat="1" ht="24" customHeight="1">
      <c r="B264" s="39"/>
      <c r="C264" s="212" t="s">
        <v>409</v>
      </c>
      <c r="D264" s="212" t="s">
        <v>158</v>
      </c>
      <c r="E264" s="213" t="s">
        <v>410</v>
      </c>
      <c r="F264" s="214" t="s">
        <v>411</v>
      </c>
      <c r="G264" s="215" t="s">
        <v>172</v>
      </c>
      <c r="H264" s="216">
        <v>6.0199999999999996</v>
      </c>
      <c r="I264" s="217"/>
      <c r="J264" s="218">
        <f>ROUND(I264*H264,2)</f>
        <v>0</v>
      </c>
      <c r="K264" s="214" t="s">
        <v>19</v>
      </c>
      <c r="L264" s="44"/>
      <c r="M264" s="219" t="s">
        <v>19</v>
      </c>
      <c r="N264" s="220" t="s">
        <v>47</v>
      </c>
      <c r="O264" s="84"/>
      <c r="P264" s="221">
        <f>O264*H264</f>
        <v>0</v>
      </c>
      <c r="Q264" s="221">
        <v>0</v>
      </c>
      <c r="R264" s="221">
        <f>Q264*H264</f>
        <v>0</v>
      </c>
      <c r="S264" s="221">
        <v>2.6499999999999999</v>
      </c>
      <c r="T264" s="222">
        <f>S264*H264</f>
        <v>15.952999999999998</v>
      </c>
      <c r="AR264" s="223" t="s">
        <v>163</v>
      </c>
      <c r="AT264" s="223" t="s">
        <v>158</v>
      </c>
      <c r="AU264" s="223" t="s">
        <v>86</v>
      </c>
      <c r="AY264" s="18" t="s">
        <v>156</v>
      </c>
      <c r="BE264" s="224">
        <f>IF(N264="základní",J264,0)</f>
        <v>0</v>
      </c>
      <c r="BF264" s="224">
        <f>IF(N264="snížená",J264,0)</f>
        <v>0</v>
      </c>
      <c r="BG264" s="224">
        <f>IF(N264="zákl. přenesená",J264,0)</f>
        <v>0</v>
      </c>
      <c r="BH264" s="224">
        <f>IF(N264="sníž. přenesená",J264,0)</f>
        <v>0</v>
      </c>
      <c r="BI264" s="224">
        <f>IF(N264="nulová",J264,0)</f>
        <v>0</v>
      </c>
      <c r="BJ264" s="18" t="s">
        <v>80</v>
      </c>
      <c r="BK264" s="224">
        <f>ROUND(I264*H264,2)</f>
        <v>0</v>
      </c>
      <c r="BL264" s="18" t="s">
        <v>163</v>
      </c>
      <c r="BM264" s="223" t="s">
        <v>412</v>
      </c>
    </row>
    <row r="265" s="1" customFormat="1">
      <c r="B265" s="39"/>
      <c r="C265" s="40"/>
      <c r="D265" s="225" t="s">
        <v>284</v>
      </c>
      <c r="E265" s="40"/>
      <c r="F265" s="226" t="s">
        <v>413</v>
      </c>
      <c r="G265" s="40"/>
      <c r="H265" s="40"/>
      <c r="I265" s="136"/>
      <c r="J265" s="40"/>
      <c r="K265" s="40"/>
      <c r="L265" s="44"/>
      <c r="M265" s="227"/>
      <c r="N265" s="84"/>
      <c r="O265" s="84"/>
      <c r="P265" s="84"/>
      <c r="Q265" s="84"/>
      <c r="R265" s="84"/>
      <c r="S265" s="84"/>
      <c r="T265" s="85"/>
      <c r="AT265" s="18" t="s">
        <v>284</v>
      </c>
      <c r="AU265" s="18" t="s">
        <v>86</v>
      </c>
    </row>
    <row r="266" s="12" customFormat="1">
      <c r="B266" s="228"/>
      <c r="C266" s="229"/>
      <c r="D266" s="225" t="s">
        <v>167</v>
      </c>
      <c r="E266" s="230" t="s">
        <v>19</v>
      </c>
      <c r="F266" s="231" t="s">
        <v>414</v>
      </c>
      <c r="G266" s="229"/>
      <c r="H266" s="232">
        <v>5.3600000000000003</v>
      </c>
      <c r="I266" s="233"/>
      <c r="J266" s="229"/>
      <c r="K266" s="229"/>
      <c r="L266" s="234"/>
      <c r="M266" s="235"/>
      <c r="N266" s="236"/>
      <c r="O266" s="236"/>
      <c r="P266" s="236"/>
      <c r="Q266" s="236"/>
      <c r="R266" s="236"/>
      <c r="S266" s="236"/>
      <c r="T266" s="237"/>
      <c r="AT266" s="238" t="s">
        <v>167</v>
      </c>
      <c r="AU266" s="238" t="s">
        <v>86</v>
      </c>
      <c r="AV266" s="12" t="s">
        <v>86</v>
      </c>
      <c r="AW266" s="12" t="s">
        <v>37</v>
      </c>
      <c r="AX266" s="12" t="s">
        <v>76</v>
      </c>
      <c r="AY266" s="238" t="s">
        <v>156</v>
      </c>
    </row>
    <row r="267" s="12" customFormat="1">
      <c r="B267" s="228"/>
      <c r="C267" s="229"/>
      <c r="D267" s="225" t="s">
        <v>167</v>
      </c>
      <c r="E267" s="230" t="s">
        <v>19</v>
      </c>
      <c r="F267" s="231" t="s">
        <v>415</v>
      </c>
      <c r="G267" s="229"/>
      <c r="H267" s="232">
        <v>0.66000000000000003</v>
      </c>
      <c r="I267" s="233"/>
      <c r="J267" s="229"/>
      <c r="K267" s="229"/>
      <c r="L267" s="234"/>
      <c r="M267" s="235"/>
      <c r="N267" s="236"/>
      <c r="O267" s="236"/>
      <c r="P267" s="236"/>
      <c r="Q267" s="236"/>
      <c r="R267" s="236"/>
      <c r="S267" s="236"/>
      <c r="T267" s="237"/>
      <c r="AT267" s="238" t="s">
        <v>167</v>
      </c>
      <c r="AU267" s="238" t="s">
        <v>86</v>
      </c>
      <c r="AV267" s="12" t="s">
        <v>86</v>
      </c>
      <c r="AW267" s="12" t="s">
        <v>37</v>
      </c>
      <c r="AX267" s="12" t="s">
        <v>76</v>
      </c>
      <c r="AY267" s="238" t="s">
        <v>156</v>
      </c>
    </row>
    <row r="268" s="13" customFormat="1">
      <c r="B268" s="239"/>
      <c r="C268" s="240"/>
      <c r="D268" s="225" t="s">
        <v>167</v>
      </c>
      <c r="E268" s="241" t="s">
        <v>19</v>
      </c>
      <c r="F268" s="242" t="s">
        <v>169</v>
      </c>
      <c r="G268" s="240"/>
      <c r="H268" s="243">
        <v>6.0199999999999996</v>
      </c>
      <c r="I268" s="244"/>
      <c r="J268" s="240"/>
      <c r="K268" s="240"/>
      <c r="L268" s="245"/>
      <c r="M268" s="246"/>
      <c r="N268" s="247"/>
      <c r="O268" s="247"/>
      <c r="P268" s="247"/>
      <c r="Q268" s="247"/>
      <c r="R268" s="247"/>
      <c r="S268" s="247"/>
      <c r="T268" s="248"/>
      <c r="AT268" s="249" t="s">
        <v>167</v>
      </c>
      <c r="AU268" s="249" t="s">
        <v>86</v>
      </c>
      <c r="AV268" s="13" t="s">
        <v>163</v>
      </c>
      <c r="AW268" s="13" t="s">
        <v>37</v>
      </c>
      <c r="AX268" s="13" t="s">
        <v>80</v>
      </c>
      <c r="AY268" s="249" t="s">
        <v>156</v>
      </c>
    </row>
    <row r="269" s="11" customFormat="1" ht="22.8" customHeight="1">
      <c r="B269" s="196"/>
      <c r="C269" s="197"/>
      <c r="D269" s="198" t="s">
        <v>75</v>
      </c>
      <c r="E269" s="210" t="s">
        <v>416</v>
      </c>
      <c r="F269" s="210" t="s">
        <v>417</v>
      </c>
      <c r="G269" s="197"/>
      <c r="H269" s="197"/>
      <c r="I269" s="200"/>
      <c r="J269" s="211">
        <f>BK269</f>
        <v>0</v>
      </c>
      <c r="K269" s="197"/>
      <c r="L269" s="202"/>
      <c r="M269" s="203"/>
      <c r="N269" s="204"/>
      <c r="O269" s="204"/>
      <c r="P269" s="205">
        <f>SUM(P270:P271)</f>
        <v>0</v>
      </c>
      <c r="Q269" s="204"/>
      <c r="R269" s="205">
        <f>SUM(R270:R271)</f>
        <v>0</v>
      </c>
      <c r="S269" s="204"/>
      <c r="T269" s="206">
        <f>SUM(T270:T271)</f>
        <v>0</v>
      </c>
      <c r="AR269" s="207" t="s">
        <v>80</v>
      </c>
      <c r="AT269" s="208" t="s">
        <v>75</v>
      </c>
      <c r="AU269" s="208" t="s">
        <v>80</v>
      </c>
      <c r="AY269" s="207" t="s">
        <v>156</v>
      </c>
      <c r="BK269" s="209">
        <f>SUM(BK270:BK271)</f>
        <v>0</v>
      </c>
    </row>
    <row r="270" s="1" customFormat="1" ht="36" customHeight="1">
      <c r="B270" s="39"/>
      <c r="C270" s="212" t="s">
        <v>418</v>
      </c>
      <c r="D270" s="212" t="s">
        <v>158</v>
      </c>
      <c r="E270" s="213" t="s">
        <v>419</v>
      </c>
      <c r="F270" s="214" t="s">
        <v>420</v>
      </c>
      <c r="G270" s="215" t="s">
        <v>282</v>
      </c>
      <c r="H270" s="216">
        <v>15.952999999999999</v>
      </c>
      <c r="I270" s="217"/>
      <c r="J270" s="218">
        <f>ROUND(I270*H270,2)</f>
        <v>0</v>
      </c>
      <c r="K270" s="214" t="s">
        <v>19</v>
      </c>
      <c r="L270" s="44"/>
      <c r="M270" s="219" t="s">
        <v>19</v>
      </c>
      <c r="N270" s="220" t="s">
        <v>47</v>
      </c>
      <c r="O270" s="84"/>
      <c r="P270" s="221">
        <f>O270*H270</f>
        <v>0</v>
      </c>
      <c r="Q270" s="221">
        <v>0</v>
      </c>
      <c r="R270" s="221">
        <f>Q270*H270</f>
        <v>0</v>
      </c>
      <c r="S270" s="221">
        <v>0</v>
      </c>
      <c r="T270" s="222">
        <f>S270*H270</f>
        <v>0</v>
      </c>
      <c r="AR270" s="223" t="s">
        <v>163</v>
      </c>
      <c r="AT270" s="223" t="s">
        <v>158</v>
      </c>
      <c r="AU270" s="223" t="s">
        <v>86</v>
      </c>
      <c r="AY270" s="18" t="s">
        <v>156</v>
      </c>
      <c r="BE270" s="224">
        <f>IF(N270="základní",J270,0)</f>
        <v>0</v>
      </c>
      <c r="BF270" s="224">
        <f>IF(N270="snížená",J270,0)</f>
        <v>0</v>
      </c>
      <c r="BG270" s="224">
        <f>IF(N270="zákl. přenesená",J270,0)</f>
        <v>0</v>
      </c>
      <c r="BH270" s="224">
        <f>IF(N270="sníž. přenesená",J270,0)</f>
        <v>0</v>
      </c>
      <c r="BI270" s="224">
        <f>IF(N270="nulová",J270,0)</f>
        <v>0</v>
      </c>
      <c r="BJ270" s="18" t="s">
        <v>80</v>
      </c>
      <c r="BK270" s="224">
        <f>ROUND(I270*H270,2)</f>
        <v>0</v>
      </c>
      <c r="BL270" s="18" t="s">
        <v>163</v>
      </c>
      <c r="BM270" s="223" t="s">
        <v>421</v>
      </c>
    </row>
    <row r="271" s="1" customFormat="1">
      <c r="B271" s="39"/>
      <c r="C271" s="40"/>
      <c r="D271" s="225" t="s">
        <v>284</v>
      </c>
      <c r="E271" s="40"/>
      <c r="F271" s="226" t="s">
        <v>422</v>
      </c>
      <c r="G271" s="40"/>
      <c r="H271" s="40"/>
      <c r="I271" s="136"/>
      <c r="J271" s="40"/>
      <c r="K271" s="40"/>
      <c r="L271" s="44"/>
      <c r="M271" s="227"/>
      <c r="N271" s="84"/>
      <c r="O271" s="84"/>
      <c r="P271" s="84"/>
      <c r="Q271" s="84"/>
      <c r="R271" s="84"/>
      <c r="S271" s="84"/>
      <c r="T271" s="85"/>
      <c r="AT271" s="18" t="s">
        <v>284</v>
      </c>
      <c r="AU271" s="18" t="s">
        <v>86</v>
      </c>
    </row>
    <row r="272" s="11" customFormat="1" ht="22.8" customHeight="1">
      <c r="B272" s="196"/>
      <c r="C272" s="197"/>
      <c r="D272" s="198" t="s">
        <v>75</v>
      </c>
      <c r="E272" s="210" t="s">
        <v>423</v>
      </c>
      <c r="F272" s="210" t="s">
        <v>424</v>
      </c>
      <c r="G272" s="197"/>
      <c r="H272" s="197"/>
      <c r="I272" s="200"/>
      <c r="J272" s="211">
        <f>BK272</f>
        <v>0</v>
      </c>
      <c r="K272" s="197"/>
      <c r="L272" s="202"/>
      <c r="M272" s="203"/>
      <c r="N272" s="204"/>
      <c r="O272" s="204"/>
      <c r="P272" s="205">
        <f>SUM(P273:P274)</f>
        <v>0</v>
      </c>
      <c r="Q272" s="204"/>
      <c r="R272" s="205">
        <f>SUM(R273:R274)</f>
        <v>0</v>
      </c>
      <c r="S272" s="204"/>
      <c r="T272" s="206">
        <f>SUM(T273:T274)</f>
        <v>0</v>
      </c>
      <c r="AR272" s="207" t="s">
        <v>80</v>
      </c>
      <c r="AT272" s="208" t="s">
        <v>75</v>
      </c>
      <c r="AU272" s="208" t="s">
        <v>80</v>
      </c>
      <c r="AY272" s="207" t="s">
        <v>156</v>
      </c>
      <c r="BK272" s="209">
        <f>SUM(BK273:BK274)</f>
        <v>0</v>
      </c>
    </row>
    <row r="273" s="1" customFormat="1" ht="16.5" customHeight="1">
      <c r="B273" s="39"/>
      <c r="C273" s="212" t="s">
        <v>425</v>
      </c>
      <c r="D273" s="212" t="s">
        <v>158</v>
      </c>
      <c r="E273" s="213" t="s">
        <v>426</v>
      </c>
      <c r="F273" s="214" t="s">
        <v>427</v>
      </c>
      <c r="G273" s="215" t="s">
        <v>282</v>
      </c>
      <c r="H273" s="216">
        <v>92.159999999999997</v>
      </c>
      <c r="I273" s="217"/>
      <c r="J273" s="218">
        <f>ROUND(I273*H273,2)</f>
        <v>0</v>
      </c>
      <c r="K273" s="214" t="s">
        <v>162</v>
      </c>
      <c r="L273" s="44"/>
      <c r="M273" s="219" t="s">
        <v>19</v>
      </c>
      <c r="N273" s="220" t="s">
        <v>47</v>
      </c>
      <c r="O273" s="84"/>
      <c r="P273" s="221">
        <f>O273*H273</f>
        <v>0</v>
      </c>
      <c r="Q273" s="221">
        <v>0</v>
      </c>
      <c r="R273" s="221">
        <f>Q273*H273</f>
        <v>0</v>
      </c>
      <c r="S273" s="221">
        <v>0</v>
      </c>
      <c r="T273" s="222">
        <f>S273*H273</f>
        <v>0</v>
      </c>
      <c r="AR273" s="223" t="s">
        <v>163</v>
      </c>
      <c r="AT273" s="223" t="s">
        <v>158</v>
      </c>
      <c r="AU273" s="223" t="s">
        <v>86</v>
      </c>
      <c r="AY273" s="18" t="s">
        <v>156</v>
      </c>
      <c r="BE273" s="224">
        <f>IF(N273="základní",J273,0)</f>
        <v>0</v>
      </c>
      <c r="BF273" s="224">
        <f>IF(N273="snížená",J273,0)</f>
        <v>0</v>
      </c>
      <c r="BG273" s="224">
        <f>IF(N273="zákl. přenesená",J273,0)</f>
        <v>0</v>
      </c>
      <c r="BH273" s="224">
        <f>IF(N273="sníž. přenesená",J273,0)</f>
        <v>0</v>
      </c>
      <c r="BI273" s="224">
        <f>IF(N273="nulová",J273,0)</f>
        <v>0</v>
      </c>
      <c r="BJ273" s="18" t="s">
        <v>80</v>
      </c>
      <c r="BK273" s="224">
        <f>ROUND(I273*H273,2)</f>
        <v>0</v>
      </c>
      <c r="BL273" s="18" t="s">
        <v>163</v>
      </c>
      <c r="BM273" s="223" t="s">
        <v>428</v>
      </c>
    </row>
    <row r="274" s="1" customFormat="1">
      <c r="B274" s="39"/>
      <c r="C274" s="40"/>
      <c r="D274" s="225" t="s">
        <v>165</v>
      </c>
      <c r="E274" s="40"/>
      <c r="F274" s="226" t="s">
        <v>429</v>
      </c>
      <c r="G274" s="40"/>
      <c r="H274" s="40"/>
      <c r="I274" s="136"/>
      <c r="J274" s="40"/>
      <c r="K274" s="40"/>
      <c r="L274" s="44"/>
      <c r="M274" s="227"/>
      <c r="N274" s="84"/>
      <c r="O274" s="84"/>
      <c r="P274" s="84"/>
      <c r="Q274" s="84"/>
      <c r="R274" s="84"/>
      <c r="S274" s="84"/>
      <c r="T274" s="85"/>
      <c r="AT274" s="18" t="s">
        <v>165</v>
      </c>
      <c r="AU274" s="18" t="s">
        <v>86</v>
      </c>
    </row>
    <row r="275" s="11" customFormat="1" ht="25.92" customHeight="1">
      <c r="B275" s="196"/>
      <c r="C275" s="197"/>
      <c r="D275" s="198" t="s">
        <v>75</v>
      </c>
      <c r="E275" s="199" t="s">
        <v>430</v>
      </c>
      <c r="F275" s="199" t="s">
        <v>431</v>
      </c>
      <c r="G275" s="197"/>
      <c r="H275" s="197"/>
      <c r="I275" s="200"/>
      <c r="J275" s="201">
        <f>BK275</f>
        <v>0</v>
      </c>
      <c r="K275" s="197"/>
      <c r="L275" s="202"/>
      <c r="M275" s="203"/>
      <c r="N275" s="204"/>
      <c r="O275" s="204"/>
      <c r="P275" s="205">
        <f>SUM(P276:P296)</f>
        <v>0</v>
      </c>
      <c r="Q275" s="204"/>
      <c r="R275" s="205">
        <f>SUM(R276:R296)</f>
        <v>0</v>
      </c>
      <c r="S275" s="204"/>
      <c r="T275" s="206">
        <f>SUM(T276:T296)</f>
        <v>0</v>
      </c>
      <c r="AR275" s="207" t="s">
        <v>187</v>
      </c>
      <c r="AT275" s="208" t="s">
        <v>75</v>
      </c>
      <c r="AU275" s="208" t="s">
        <v>76</v>
      </c>
      <c r="AY275" s="207" t="s">
        <v>156</v>
      </c>
      <c r="BK275" s="209">
        <f>SUM(BK276:BK296)</f>
        <v>0</v>
      </c>
    </row>
    <row r="276" s="1" customFormat="1" ht="16.5" customHeight="1">
      <c r="B276" s="39"/>
      <c r="C276" s="212" t="s">
        <v>432</v>
      </c>
      <c r="D276" s="212" t="s">
        <v>158</v>
      </c>
      <c r="E276" s="213" t="s">
        <v>433</v>
      </c>
      <c r="F276" s="214" t="s">
        <v>434</v>
      </c>
      <c r="G276" s="215" t="s">
        <v>291</v>
      </c>
      <c r="H276" s="216">
        <v>1</v>
      </c>
      <c r="I276" s="217"/>
      <c r="J276" s="218">
        <f>ROUND(I276*H276,2)</f>
        <v>0</v>
      </c>
      <c r="K276" s="214" t="s">
        <v>19</v>
      </c>
      <c r="L276" s="44"/>
      <c r="M276" s="219" t="s">
        <v>19</v>
      </c>
      <c r="N276" s="220" t="s">
        <v>47</v>
      </c>
      <c r="O276" s="84"/>
      <c r="P276" s="221">
        <f>O276*H276</f>
        <v>0</v>
      </c>
      <c r="Q276" s="221">
        <v>0</v>
      </c>
      <c r="R276" s="221">
        <f>Q276*H276</f>
        <v>0</v>
      </c>
      <c r="S276" s="221">
        <v>0</v>
      </c>
      <c r="T276" s="222">
        <f>S276*H276</f>
        <v>0</v>
      </c>
      <c r="AR276" s="223" t="s">
        <v>435</v>
      </c>
      <c r="AT276" s="223" t="s">
        <v>158</v>
      </c>
      <c r="AU276" s="223" t="s">
        <v>80</v>
      </c>
      <c r="AY276" s="18" t="s">
        <v>156</v>
      </c>
      <c r="BE276" s="224">
        <f>IF(N276="základní",J276,0)</f>
        <v>0</v>
      </c>
      <c r="BF276" s="224">
        <f>IF(N276="snížená",J276,0)</f>
        <v>0</v>
      </c>
      <c r="BG276" s="224">
        <f>IF(N276="zákl. přenesená",J276,0)</f>
        <v>0</v>
      </c>
      <c r="BH276" s="224">
        <f>IF(N276="sníž. přenesená",J276,0)</f>
        <v>0</v>
      </c>
      <c r="BI276" s="224">
        <f>IF(N276="nulová",J276,0)</f>
        <v>0</v>
      </c>
      <c r="BJ276" s="18" t="s">
        <v>80</v>
      </c>
      <c r="BK276" s="224">
        <f>ROUND(I276*H276,2)</f>
        <v>0</v>
      </c>
      <c r="BL276" s="18" t="s">
        <v>435</v>
      </c>
      <c r="BM276" s="223" t="s">
        <v>436</v>
      </c>
    </row>
    <row r="277" s="1" customFormat="1">
      <c r="B277" s="39"/>
      <c r="C277" s="40"/>
      <c r="D277" s="225" t="s">
        <v>284</v>
      </c>
      <c r="E277" s="40"/>
      <c r="F277" s="226" t="s">
        <v>437</v>
      </c>
      <c r="G277" s="40"/>
      <c r="H277" s="40"/>
      <c r="I277" s="136"/>
      <c r="J277" s="40"/>
      <c r="K277" s="40"/>
      <c r="L277" s="44"/>
      <c r="M277" s="227"/>
      <c r="N277" s="84"/>
      <c r="O277" s="84"/>
      <c r="P277" s="84"/>
      <c r="Q277" s="84"/>
      <c r="R277" s="84"/>
      <c r="S277" s="84"/>
      <c r="T277" s="85"/>
      <c r="AT277" s="18" t="s">
        <v>284</v>
      </c>
      <c r="AU277" s="18" t="s">
        <v>80</v>
      </c>
    </row>
    <row r="278" s="1" customFormat="1" ht="16.5" customHeight="1">
      <c r="B278" s="39"/>
      <c r="C278" s="212" t="s">
        <v>438</v>
      </c>
      <c r="D278" s="212" t="s">
        <v>158</v>
      </c>
      <c r="E278" s="213" t="s">
        <v>439</v>
      </c>
      <c r="F278" s="214" t="s">
        <v>440</v>
      </c>
      <c r="G278" s="215" t="s">
        <v>291</v>
      </c>
      <c r="H278" s="216">
        <v>1</v>
      </c>
      <c r="I278" s="217"/>
      <c r="J278" s="218">
        <f>ROUND(I278*H278,2)</f>
        <v>0</v>
      </c>
      <c r="K278" s="214" t="s">
        <v>19</v>
      </c>
      <c r="L278" s="44"/>
      <c r="M278" s="219" t="s">
        <v>19</v>
      </c>
      <c r="N278" s="220" t="s">
        <v>47</v>
      </c>
      <c r="O278" s="84"/>
      <c r="P278" s="221">
        <f>O278*H278</f>
        <v>0</v>
      </c>
      <c r="Q278" s="221">
        <v>0</v>
      </c>
      <c r="R278" s="221">
        <f>Q278*H278</f>
        <v>0</v>
      </c>
      <c r="S278" s="221">
        <v>0</v>
      </c>
      <c r="T278" s="222">
        <f>S278*H278</f>
        <v>0</v>
      </c>
      <c r="AR278" s="223" t="s">
        <v>435</v>
      </c>
      <c r="AT278" s="223" t="s">
        <v>158</v>
      </c>
      <c r="AU278" s="223" t="s">
        <v>80</v>
      </c>
      <c r="AY278" s="18" t="s">
        <v>156</v>
      </c>
      <c r="BE278" s="224">
        <f>IF(N278="základní",J278,0)</f>
        <v>0</v>
      </c>
      <c r="BF278" s="224">
        <f>IF(N278="snížená",J278,0)</f>
        <v>0</v>
      </c>
      <c r="BG278" s="224">
        <f>IF(N278="zákl. přenesená",J278,0)</f>
        <v>0</v>
      </c>
      <c r="BH278" s="224">
        <f>IF(N278="sníž. přenesená",J278,0)</f>
        <v>0</v>
      </c>
      <c r="BI278" s="224">
        <f>IF(N278="nulová",J278,0)</f>
        <v>0</v>
      </c>
      <c r="BJ278" s="18" t="s">
        <v>80</v>
      </c>
      <c r="BK278" s="224">
        <f>ROUND(I278*H278,2)</f>
        <v>0</v>
      </c>
      <c r="BL278" s="18" t="s">
        <v>435</v>
      </c>
      <c r="BM278" s="223" t="s">
        <v>441</v>
      </c>
    </row>
    <row r="279" s="1" customFormat="1" ht="16.5" customHeight="1">
      <c r="B279" s="39"/>
      <c r="C279" s="212" t="s">
        <v>111</v>
      </c>
      <c r="D279" s="212" t="s">
        <v>158</v>
      </c>
      <c r="E279" s="213" t="s">
        <v>442</v>
      </c>
      <c r="F279" s="214" t="s">
        <v>443</v>
      </c>
      <c r="G279" s="215" t="s">
        <v>291</v>
      </c>
      <c r="H279" s="216">
        <v>1</v>
      </c>
      <c r="I279" s="217"/>
      <c r="J279" s="218">
        <f>ROUND(I279*H279,2)</f>
        <v>0</v>
      </c>
      <c r="K279" s="214" t="s">
        <v>19</v>
      </c>
      <c r="L279" s="44"/>
      <c r="M279" s="219" t="s">
        <v>19</v>
      </c>
      <c r="N279" s="220" t="s">
        <v>47</v>
      </c>
      <c r="O279" s="84"/>
      <c r="P279" s="221">
        <f>O279*H279</f>
        <v>0</v>
      </c>
      <c r="Q279" s="221">
        <v>0</v>
      </c>
      <c r="R279" s="221">
        <f>Q279*H279</f>
        <v>0</v>
      </c>
      <c r="S279" s="221">
        <v>0</v>
      </c>
      <c r="T279" s="222">
        <f>S279*H279</f>
        <v>0</v>
      </c>
      <c r="AR279" s="223" t="s">
        <v>435</v>
      </c>
      <c r="AT279" s="223" t="s">
        <v>158</v>
      </c>
      <c r="AU279" s="223" t="s">
        <v>80</v>
      </c>
      <c r="AY279" s="18" t="s">
        <v>156</v>
      </c>
      <c r="BE279" s="224">
        <f>IF(N279="základní",J279,0)</f>
        <v>0</v>
      </c>
      <c r="BF279" s="224">
        <f>IF(N279="snížená",J279,0)</f>
        <v>0</v>
      </c>
      <c r="BG279" s="224">
        <f>IF(N279="zákl. přenesená",J279,0)</f>
        <v>0</v>
      </c>
      <c r="BH279" s="224">
        <f>IF(N279="sníž. přenesená",J279,0)</f>
        <v>0</v>
      </c>
      <c r="BI279" s="224">
        <f>IF(N279="nulová",J279,0)</f>
        <v>0</v>
      </c>
      <c r="BJ279" s="18" t="s">
        <v>80</v>
      </c>
      <c r="BK279" s="224">
        <f>ROUND(I279*H279,2)</f>
        <v>0</v>
      </c>
      <c r="BL279" s="18" t="s">
        <v>435</v>
      </c>
      <c r="BM279" s="223" t="s">
        <v>444</v>
      </c>
    </row>
    <row r="280" s="1" customFormat="1">
      <c r="B280" s="39"/>
      <c r="C280" s="40"/>
      <c r="D280" s="225" t="s">
        <v>284</v>
      </c>
      <c r="E280" s="40"/>
      <c r="F280" s="226" t="s">
        <v>445</v>
      </c>
      <c r="G280" s="40"/>
      <c r="H280" s="40"/>
      <c r="I280" s="136"/>
      <c r="J280" s="40"/>
      <c r="K280" s="40"/>
      <c r="L280" s="44"/>
      <c r="M280" s="227"/>
      <c r="N280" s="84"/>
      <c r="O280" s="84"/>
      <c r="P280" s="84"/>
      <c r="Q280" s="84"/>
      <c r="R280" s="84"/>
      <c r="S280" s="84"/>
      <c r="T280" s="85"/>
      <c r="AT280" s="18" t="s">
        <v>284</v>
      </c>
      <c r="AU280" s="18" t="s">
        <v>80</v>
      </c>
    </row>
    <row r="281" s="1" customFormat="1" ht="16.5" customHeight="1">
      <c r="B281" s="39"/>
      <c r="C281" s="212" t="s">
        <v>446</v>
      </c>
      <c r="D281" s="212" t="s">
        <v>158</v>
      </c>
      <c r="E281" s="213" t="s">
        <v>447</v>
      </c>
      <c r="F281" s="214" t="s">
        <v>448</v>
      </c>
      <c r="G281" s="215" t="s">
        <v>291</v>
      </c>
      <c r="H281" s="216">
        <v>1</v>
      </c>
      <c r="I281" s="217"/>
      <c r="J281" s="218">
        <f>ROUND(I281*H281,2)</f>
        <v>0</v>
      </c>
      <c r="K281" s="214" t="s">
        <v>19</v>
      </c>
      <c r="L281" s="44"/>
      <c r="M281" s="219" t="s">
        <v>19</v>
      </c>
      <c r="N281" s="220" t="s">
        <v>47</v>
      </c>
      <c r="O281" s="84"/>
      <c r="P281" s="221">
        <f>O281*H281</f>
        <v>0</v>
      </c>
      <c r="Q281" s="221">
        <v>0</v>
      </c>
      <c r="R281" s="221">
        <f>Q281*H281</f>
        <v>0</v>
      </c>
      <c r="S281" s="221">
        <v>0</v>
      </c>
      <c r="T281" s="222">
        <f>S281*H281</f>
        <v>0</v>
      </c>
      <c r="AR281" s="223" t="s">
        <v>435</v>
      </c>
      <c r="AT281" s="223" t="s">
        <v>158</v>
      </c>
      <c r="AU281" s="223" t="s">
        <v>80</v>
      </c>
      <c r="AY281" s="18" t="s">
        <v>156</v>
      </c>
      <c r="BE281" s="224">
        <f>IF(N281="základní",J281,0)</f>
        <v>0</v>
      </c>
      <c r="BF281" s="224">
        <f>IF(N281="snížená",J281,0)</f>
        <v>0</v>
      </c>
      <c r="BG281" s="224">
        <f>IF(N281="zákl. přenesená",J281,0)</f>
        <v>0</v>
      </c>
      <c r="BH281" s="224">
        <f>IF(N281="sníž. přenesená",J281,0)</f>
        <v>0</v>
      </c>
      <c r="BI281" s="224">
        <f>IF(N281="nulová",J281,0)</f>
        <v>0</v>
      </c>
      <c r="BJ281" s="18" t="s">
        <v>80</v>
      </c>
      <c r="BK281" s="224">
        <f>ROUND(I281*H281,2)</f>
        <v>0</v>
      </c>
      <c r="BL281" s="18" t="s">
        <v>435</v>
      </c>
      <c r="BM281" s="223" t="s">
        <v>449</v>
      </c>
    </row>
    <row r="282" s="1" customFormat="1" ht="16.5" customHeight="1">
      <c r="B282" s="39"/>
      <c r="C282" s="212" t="s">
        <v>450</v>
      </c>
      <c r="D282" s="212" t="s">
        <v>158</v>
      </c>
      <c r="E282" s="213" t="s">
        <v>451</v>
      </c>
      <c r="F282" s="214" t="s">
        <v>452</v>
      </c>
      <c r="G282" s="215" t="s">
        <v>291</v>
      </c>
      <c r="H282" s="216">
        <v>1</v>
      </c>
      <c r="I282" s="217"/>
      <c r="J282" s="218">
        <f>ROUND(I282*H282,2)</f>
        <v>0</v>
      </c>
      <c r="K282" s="214" t="s">
        <v>19</v>
      </c>
      <c r="L282" s="44"/>
      <c r="M282" s="219" t="s">
        <v>19</v>
      </c>
      <c r="N282" s="220" t="s">
        <v>47</v>
      </c>
      <c r="O282" s="84"/>
      <c r="P282" s="221">
        <f>O282*H282</f>
        <v>0</v>
      </c>
      <c r="Q282" s="221">
        <v>0</v>
      </c>
      <c r="R282" s="221">
        <f>Q282*H282</f>
        <v>0</v>
      </c>
      <c r="S282" s="221">
        <v>0</v>
      </c>
      <c r="T282" s="222">
        <f>S282*H282</f>
        <v>0</v>
      </c>
      <c r="AR282" s="223" t="s">
        <v>435</v>
      </c>
      <c r="AT282" s="223" t="s">
        <v>158</v>
      </c>
      <c r="AU282" s="223" t="s">
        <v>80</v>
      </c>
      <c r="AY282" s="18" t="s">
        <v>156</v>
      </c>
      <c r="BE282" s="224">
        <f>IF(N282="základní",J282,0)</f>
        <v>0</v>
      </c>
      <c r="BF282" s="224">
        <f>IF(N282="snížená",J282,0)</f>
        <v>0</v>
      </c>
      <c r="BG282" s="224">
        <f>IF(N282="zákl. přenesená",J282,0)</f>
        <v>0</v>
      </c>
      <c r="BH282" s="224">
        <f>IF(N282="sníž. přenesená",J282,0)</f>
        <v>0</v>
      </c>
      <c r="BI282" s="224">
        <f>IF(N282="nulová",J282,0)</f>
        <v>0</v>
      </c>
      <c r="BJ282" s="18" t="s">
        <v>80</v>
      </c>
      <c r="BK282" s="224">
        <f>ROUND(I282*H282,2)</f>
        <v>0</v>
      </c>
      <c r="BL282" s="18" t="s">
        <v>435</v>
      </c>
      <c r="BM282" s="223" t="s">
        <v>453</v>
      </c>
    </row>
    <row r="283" s="1" customFormat="1">
      <c r="B283" s="39"/>
      <c r="C283" s="40"/>
      <c r="D283" s="225" t="s">
        <v>284</v>
      </c>
      <c r="E283" s="40"/>
      <c r="F283" s="226" t="s">
        <v>454</v>
      </c>
      <c r="G283" s="40"/>
      <c r="H283" s="40"/>
      <c r="I283" s="136"/>
      <c r="J283" s="40"/>
      <c r="K283" s="40"/>
      <c r="L283" s="44"/>
      <c r="M283" s="227"/>
      <c r="N283" s="84"/>
      <c r="O283" s="84"/>
      <c r="P283" s="84"/>
      <c r="Q283" s="84"/>
      <c r="R283" s="84"/>
      <c r="S283" s="84"/>
      <c r="T283" s="85"/>
      <c r="AT283" s="18" t="s">
        <v>284</v>
      </c>
      <c r="AU283" s="18" t="s">
        <v>80</v>
      </c>
    </row>
    <row r="284" s="1" customFormat="1" ht="16.5" customHeight="1">
      <c r="B284" s="39"/>
      <c r="C284" s="212" t="s">
        <v>455</v>
      </c>
      <c r="D284" s="212" t="s">
        <v>158</v>
      </c>
      <c r="E284" s="213" t="s">
        <v>456</v>
      </c>
      <c r="F284" s="214" t="s">
        <v>457</v>
      </c>
      <c r="G284" s="215" t="s">
        <v>291</v>
      </c>
      <c r="H284" s="216">
        <v>1</v>
      </c>
      <c r="I284" s="217"/>
      <c r="J284" s="218">
        <f>ROUND(I284*H284,2)</f>
        <v>0</v>
      </c>
      <c r="K284" s="214" t="s">
        <v>19</v>
      </c>
      <c r="L284" s="44"/>
      <c r="M284" s="219" t="s">
        <v>19</v>
      </c>
      <c r="N284" s="220" t="s">
        <v>47</v>
      </c>
      <c r="O284" s="84"/>
      <c r="P284" s="221">
        <f>O284*H284</f>
        <v>0</v>
      </c>
      <c r="Q284" s="221">
        <v>0</v>
      </c>
      <c r="R284" s="221">
        <f>Q284*H284</f>
        <v>0</v>
      </c>
      <c r="S284" s="221">
        <v>0</v>
      </c>
      <c r="T284" s="222">
        <f>S284*H284</f>
        <v>0</v>
      </c>
      <c r="AR284" s="223" t="s">
        <v>435</v>
      </c>
      <c r="AT284" s="223" t="s">
        <v>158</v>
      </c>
      <c r="AU284" s="223" t="s">
        <v>80</v>
      </c>
      <c r="AY284" s="18" t="s">
        <v>156</v>
      </c>
      <c r="BE284" s="224">
        <f>IF(N284="základní",J284,0)</f>
        <v>0</v>
      </c>
      <c r="BF284" s="224">
        <f>IF(N284="snížená",J284,0)</f>
        <v>0</v>
      </c>
      <c r="BG284" s="224">
        <f>IF(N284="zákl. přenesená",J284,0)</f>
        <v>0</v>
      </c>
      <c r="BH284" s="224">
        <f>IF(N284="sníž. přenesená",J284,0)</f>
        <v>0</v>
      </c>
      <c r="BI284" s="224">
        <f>IF(N284="nulová",J284,0)</f>
        <v>0</v>
      </c>
      <c r="BJ284" s="18" t="s">
        <v>80</v>
      </c>
      <c r="BK284" s="224">
        <f>ROUND(I284*H284,2)</f>
        <v>0</v>
      </c>
      <c r="BL284" s="18" t="s">
        <v>435</v>
      </c>
      <c r="BM284" s="223" t="s">
        <v>458</v>
      </c>
    </row>
    <row r="285" s="1" customFormat="1" ht="16.5" customHeight="1">
      <c r="B285" s="39"/>
      <c r="C285" s="212" t="s">
        <v>459</v>
      </c>
      <c r="D285" s="212" t="s">
        <v>158</v>
      </c>
      <c r="E285" s="213" t="s">
        <v>460</v>
      </c>
      <c r="F285" s="214" t="s">
        <v>461</v>
      </c>
      <c r="G285" s="215" t="s">
        <v>291</v>
      </c>
      <c r="H285" s="216">
        <v>1</v>
      </c>
      <c r="I285" s="217"/>
      <c r="J285" s="218">
        <f>ROUND(I285*H285,2)</f>
        <v>0</v>
      </c>
      <c r="K285" s="214" t="s">
        <v>19</v>
      </c>
      <c r="L285" s="44"/>
      <c r="M285" s="219" t="s">
        <v>19</v>
      </c>
      <c r="N285" s="220" t="s">
        <v>47</v>
      </c>
      <c r="O285" s="84"/>
      <c r="P285" s="221">
        <f>O285*H285</f>
        <v>0</v>
      </c>
      <c r="Q285" s="221">
        <v>0</v>
      </c>
      <c r="R285" s="221">
        <f>Q285*H285</f>
        <v>0</v>
      </c>
      <c r="S285" s="221">
        <v>0</v>
      </c>
      <c r="T285" s="222">
        <f>S285*H285</f>
        <v>0</v>
      </c>
      <c r="AR285" s="223" t="s">
        <v>435</v>
      </c>
      <c r="AT285" s="223" t="s">
        <v>158</v>
      </c>
      <c r="AU285" s="223" t="s">
        <v>80</v>
      </c>
      <c r="AY285" s="18" t="s">
        <v>156</v>
      </c>
      <c r="BE285" s="224">
        <f>IF(N285="základní",J285,0)</f>
        <v>0</v>
      </c>
      <c r="BF285" s="224">
        <f>IF(N285="snížená",J285,0)</f>
        <v>0</v>
      </c>
      <c r="BG285" s="224">
        <f>IF(N285="zákl. přenesená",J285,0)</f>
        <v>0</v>
      </c>
      <c r="BH285" s="224">
        <f>IF(N285="sníž. přenesená",J285,0)</f>
        <v>0</v>
      </c>
      <c r="BI285" s="224">
        <f>IF(N285="nulová",J285,0)</f>
        <v>0</v>
      </c>
      <c r="BJ285" s="18" t="s">
        <v>80</v>
      </c>
      <c r="BK285" s="224">
        <f>ROUND(I285*H285,2)</f>
        <v>0</v>
      </c>
      <c r="BL285" s="18" t="s">
        <v>435</v>
      </c>
      <c r="BM285" s="223" t="s">
        <v>462</v>
      </c>
    </row>
    <row r="286" s="1" customFormat="1" ht="16.5" customHeight="1">
      <c r="B286" s="39"/>
      <c r="C286" s="212" t="s">
        <v>463</v>
      </c>
      <c r="D286" s="212" t="s">
        <v>158</v>
      </c>
      <c r="E286" s="213" t="s">
        <v>464</v>
      </c>
      <c r="F286" s="214" t="s">
        <v>465</v>
      </c>
      <c r="G286" s="215" t="s">
        <v>291</v>
      </c>
      <c r="H286" s="216">
        <v>1</v>
      </c>
      <c r="I286" s="217"/>
      <c r="J286" s="218">
        <f>ROUND(I286*H286,2)</f>
        <v>0</v>
      </c>
      <c r="K286" s="214" t="s">
        <v>19</v>
      </c>
      <c r="L286" s="44"/>
      <c r="M286" s="219" t="s">
        <v>19</v>
      </c>
      <c r="N286" s="220" t="s">
        <v>47</v>
      </c>
      <c r="O286" s="84"/>
      <c r="P286" s="221">
        <f>O286*H286</f>
        <v>0</v>
      </c>
      <c r="Q286" s="221">
        <v>0</v>
      </c>
      <c r="R286" s="221">
        <f>Q286*H286</f>
        <v>0</v>
      </c>
      <c r="S286" s="221">
        <v>0</v>
      </c>
      <c r="T286" s="222">
        <f>S286*H286</f>
        <v>0</v>
      </c>
      <c r="AR286" s="223" t="s">
        <v>435</v>
      </c>
      <c r="AT286" s="223" t="s">
        <v>158</v>
      </c>
      <c r="AU286" s="223" t="s">
        <v>80</v>
      </c>
      <c r="AY286" s="18" t="s">
        <v>156</v>
      </c>
      <c r="BE286" s="224">
        <f>IF(N286="základní",J286,0)</f>
        <v>0</v>
      </c>
      <c r="BF286" s="224">
        <f>IF(N286="snížená",J286,0)</f>
        <v>0</v>
      </c>
      <c r="BG286" s="224">
        <f>IF(N286="zákl. přenesená",J286,0)</f>
        <v>0</v>
      </c>
      <c r="BH286" s="224">
        <f>IF(N286="sníž. přenesená",J286,0)</f>
        <v>0</v>
      </c>
      <c r="BI286" s="224">
        <f>IF(N286="nulová",J286,0)</f>
        <v>0</v>
      </c>
      <c r="BJ286" s="18" t="s">
        <v>80</v>
      </c>
      <c r="BK286" s="224">
        <f>ROUND(I286*H286,2)</f>
        <v>0</v>
      </c>
      <c r="BL286" s="18" t="s">
        <v>435</v>
      </c>
      <c r="BM286" s="223" t="s">
        <v>466</v>
      </c>
    </row>
    <row r="287" s="1" customFormat="1">
      <c r="B287" s="39"/>
      <c r="C287" s="40"/>
      <c r="D287" s="225" t="s">
        <v>284</v>
      </c>
      <c r="E287" s="40"/>
      <c r="F287" s="226" t="s">
        <v>467</v>
      </c>
      <c r="G287" s="40"/>
      <c r="H287" s="40"/>
      <c r="I287" s="136"/>
      <c r="J287" s="40"/>
      <c r="K287" s="40"/>
      <c r="L287" s="44"/>
      <c r="M287" s="227"/>
      <c r="N287" s="84"/>
      <c r="O287" s="84"/>
      <c r="P287" s="84"/>
      <c r="Q287" s="84"/>
      <c r="R287" s="84"/>
      <c r="S287" s="84"/>
      <c r="T287" s="85"/>
      <c r="AT287" s="18" t="s">
        <v>284</v>
      </c>
      <c r="AU287" s="18" t="s">
        <v>80</v>
      </c>
    </row>
    <row r="288" s="1" customFormat="1" ht="24" customHeight="1">
      <c r="B288" s="39"/>
      <c r="C288" s="212" t="s">
        <v>468</v>
      </c>
      <c r="D288" s="212" t="s">
        <v>158</v>
      </c>
      <c r="E288" s="213" t="s">
        <v>469</v>
      </c>
      <c r="F288" s="214" t="s">
        <v>470</v>
      </c>
      <c r="G288" s="215" t="s">
        <v>291</v>
      </c>
      <c r="H288" s="216">
        <v>1</v>
      </c>
      <c r="I288" s="217"/>
      <c r="J288" s="218">
        <f>ROUND(I288*H288,2)</f>
        <v>0</v>
      </c>
      <c r="K288" s="214" t="s">
        <v>19</v>
      </c>
      <c r="L288" s="44"/>
      <c r="M288" s="219" t="s">
        <v>19</v>
      </c>
      <c r="N288" s="220" t="s">
        <v>47</v>
      </c>
      <c r="O288" s="84"/>
      <c r="P288" s="221">
        <f>O288*H288</f>
        <v>0</v>
      </c>
      <c r="Q288" s="221">
        <v>0</v>
      </c>
      <c r="R288" s="221">
        <f>Q288*H288</f>
        <v>0</v>
      </c>
      <c r="S288" s="221">
        <v>0</v>
      </c>
      <c r="T288" s="222">
        <f>S288*H288</f>
        <v>0</v>
      </c>
      <c r="AR288" s="223" t="s">
        <v>435</v>
      </c>
      <c r="AT288" s="223" t="s">
        <v>158</v>
      </c>
      <c r="AU288" s="223" t="s">
        <v>80</v>
      </c>
      <c r="AY288" s="18" t="s">
        <v>156</v>
      </c>
      <c r="BE288" s="224">
        <f>IF(N288="základní",J288,0)</f>
        <v>0</v>
      </c>
      <c r="BF288" s="224">
        <f>IF(N288="snížená",J288,0)</f>
        <v>0</v>
      </c>
      <c r="BG288" s="224">
        <f>IF(N288="zákl. přenesená",J288,0)</f>
        <v>0</v>
      </c>
      <c r="BH288" s="224">
        <f>IF(N288="sníž. přenesená",J288,0)</f>
        <v>0</v>
      </c>
      <c r="BI288" s="224">
        <f>IF(N288="nulová",J288,0)</f>
        <v>0</v>
      </c>
      <c r="BJ288" s="18" t="s">
        <v>80</v>
      </c>
      <c r="BK288" s="224">
        <f>ROUND(I288*H288,2)</f>
        <v>0</v>
      </c>
      <c r="BL288" s="18" t="s">
        <v>435</v>
      </c>
      <c r="BM288" s="223" t="s">
        <v>471</v>
      </c>
    </row>
    <row r="289" s="1" customFormat="1" ht="24" customHeight="1">
      <c r="B289" s="39"/>
      <c r="C289" s="212" t="s">
        <v>472</v>
      </c>
      <c r="D289" s="212" t="s">
        <v>158</v>
      </c>
      <c r="E289" s="213" t="s">
        <v>473</v>
      </c>
      <c r="F289" s="214" t="s">
        <v>474</v>
      </c>
      <c r="G289" s="215" t="s">
        <v>291</v>
      </c>
      <c r="H289" s="216">
        <v>1</v>
      </c>
      <c r="I289" s="217"/>
      <c r="J289" s="218">
        <f>ROUND(I289*H289,2)</f>
        <v>0</v>
      </c>
      <c r="K289" s="214" t="s">
        <v>19</v>
      </c>
      <c r="L289" s="44"/>
      <c r="M289" s="219" t="s">
        <v>19</v>
      </c>
      <c r="N289" s="220" t="s">
        <v>47</v>
      </c>
      <c r="O289" s="84"/>
      <c r="P289" s="221">
        <f>O289*H289</f>
        <v>0</v>
      </c>
      <c r="Q289" s="221">
        <v>0</v>
      </c>
      <c r="R289" s="221">
        <f>Q289*H289</f>
        <v>0</v>
      </c>
      <c r="S289" s="221">
        <v>0</v>
      </c>
      <c r="T289" s="222">
        <f>S289*H289</f>
        <v>0</v>
      </c>
      <c r="AR289" s="223" t="s">
        <v>435</v>
      </c>
      <c r="AT289" s="223" t="s">
        <v>158</v>
      </c>
      <c r="AU289" s="223" t="s">
        <v>80</v>
      </c>
      <c r="AY289" s="18" t="s">
        <v>156</v>
      </c>
      <c r="BE289" s="224">
        <f>IF(N289="základní",J289,0)</f>
        <v>0</v>
      </c>
      <c r="BF289" s="224">
        <f>IF(N289="snížená",J289,0)</f>
        <v>0</v>
      </c>
      <c r="BG289" s="224">
        <f>IF(N289="zákl. přenesená",J289,0)</f>
        <v>0</v>
      </c>
      <c r="BH289" s="224">
        <f>IF(N289="sníž. přenesená",J289,0)</f>
        <v>0</v>
      </c>
      <c r="BI289" s="224">
        <f>IF(N289="nulová",J289,0)</f>
        <v>0</v>
      </c>
      <c r="BJ289" s="18" t="s">
        <v>80</v>
      </c>
      <c r="BK289" s="224">
        <f>ROUND(I289*H289,2)</f>
        <v>0</v>
      </c>
      <c r="BL289" s="18" t="s">
        <v>435</v>
      </c>
      <c r="BM289" s="223" t="s">
        <v>475</v>
      </c>
    </row>
    <row r="290" s="1" customFormat="1">
      <c r="B290" s="39"/>
      <c r="C290" s="40"/>
      <c r="D290" s="225" t="s">
        <v>284</v>
      </c>
      <c r="E290" s="40"/>
      <c r="F290" s="226" t="s">
        <v>476</v>
      </c>
      <c r="G290" s="40"/>
      <c r="H290" s="40"/>
      <c r="I290" s="136"/>
      <c r="J290" s="40"/>
      <c r="K290" s="40"/>
      <c r="L290" s="44"/>
      <c r="M290" s="227"/>
      <c r="N290" s="84"/>
      <c r="O290" s="84"/>
      <c r="P290" s="84"/>
      <c r="Q290" s="84"/>
      <c r="R290" s="84"/>
      <c r="S290" s="84"/>
      <c r="T290" s="85"/>
      <c r="AT290" s="18" t="s">
        <v>284</v>
      </c>
      <c r="AU290" s="18" t="s">
        <v>80</v>
      </c>
    </row>
    <row r="291" s="1" customFormat="1" ht="16.5" customHeight="1">
      <c r="B291" s="39"/>
      <c r="C291" s="212" t="s">
        <v>477</v>
      </c>
      <c r="D291" s="212" t="s">
        <v>158</v>
      </c>
      <c r="E291" s="213" t="s">
        <v>478</v>
      </c>
      <c r="F291" s="214" t="s">
        <v>479</v>
      </c>
      <c r="G291" s="215" t="s">
        <v>291</v>
      </c>
      <c r="H291" s="216">
        <v>1</v>
      </c>
      <c r="I291" s="217"/>
      <c r="J291" s="218">
        <f>ROUND(I291*H291,2)</f>
        <v>0</v>
      </c>
      <c r="K291" s="214" t="s">
        <v>19</v>
      </c>
      <c r="L291" s="44"/>
      <c r="M291" s="219" t="s">
        <v>19</v>
      </c>
      <c r="N291" s="220" t="s">
        <v>47</v>
      </c>
      <c r="O291" s="84"/>
      <c r="P291" s="221">
        <f>O291*H291</f>
        <v>0</v>
      </c>
      <c r="Q291" s="221">
        <v>0</v>
      </c>
      <c r="R291" s="221">
        <f>Q291*H291</f>
        <v>0</v>
      </c>
      <c r="S291" s="221">
        <v>0</v>
      </c>
      <c r="T291" s="222">
        <f>S291*H291</f>
        <v>0</v>
      </c>
      <c r="AR291" s="223" t="s">
        <v>435</v>
      </c>
      <c r="AT291" s="223" t="s">
        <v>158</v>
      </c>
      <c r="AU291" s="223" t="s">
        <v>80</v>
      </c>
      <c r="AY291" s="18" t="s">
        <v>156</v>
      </c>
      <c r="BE291" s="224">
        <f>IF(N291="základní",J291,0)</f>
        <v>0</v>
      </c>
      <c r="BF291" s="224">
        <f>IF(N291="snížená",J291,0)</f>
        <v>0</v>
      </c>
      <c r="BG291" s="224">
        <f>IF(N291="zákl. přenesená",J291,0)</f>
        <v>0</v>
      </c>
      <c r="BH291" s="224">
        <f>IF(N291="sníž. přenesená",J291,0)</f>
        <v>0</v>
      </c>
      <c r="BI291" s="224">
        <f>IF(N291="nulová",J291,0)</f>
        <v>0</v>
      </c>
      <c r="BJ291" s="18" t="s">
        <v>80</v>
      </c>
      <c r="BK291" s="224">
        <f>ROUND(I291*H291,2)</f>
        <v>0</v>
      </c>
      <c r="BL291" s="18" t="s">
        <v>435</v>
      </c>
      <c r="BM291" s="223" t="s">
        <v>480</v>
      </c>
    </row>
    <row r="292" s="1" customFormat="1">
      <c r="B292" s="39"/>
      <c r="C292" s="40"/>
      <c r="D292" s="225" t="s">
        <v>284</v>
      </c>
      <c r="E292" s="40"/>
      <c r="F292" s="226" t="s">
        <v>481</v>
      </c>
      <c r="G292" s="40"/>
      <c r="H292" s="40"/>
      <c r="I292" s="136"/>
      <c r="J292" s="40"/>
      <c r="K292" s="40"/>
      <c r="L292" s="44"/>
      <c r="M292" s="227"/>
      <c r="N292" s="84"/>
      <c r="O292" s="84"/>
      <c r="P292" s="84"/>
      <c r="Q292" s="84"/>
      <c r="R292" s="84"/>
      <c r="S292" s="84"/>
      <c r="T292" s="85"/>
      <c r="AT292" s="18" t="s">
        <v>284</v>
      </c>
      <c r="AU292" s="18" t="s">
        <v>80</v>
      </c>
    </row>
    <row r="293" s="1" customFormat="1" ht="16.5" customHeight="1">
      <c r="B293" s="39"/>
      <c r="C293" s="212" t="s">
        <v>482</v>
      </c>
      <c r="D293" s="212" t="s">
        <v>158</v>
      </c>
      <c r="E293" s="213" t="s">
        <v>483</v>
      </c>
      <c r="F293" s="214" t="s">
        <v>484</v>
      </c>
      <c r="G293" s="215" t="s">
        <v>291</v>
      </c>
      <c r="H293" s="216">
        <v>1</v>
      </c>
      <c r="I293" s="217"/>
      <c r="J293" s="218">
        <f>ROUND(I293*H293,2)</f>
        <v>0</v>
      </c>
      <c r="K293" s="214" t="s">
        <v>19</v>
      </c>
      <c r="L293" s="44"/>
      <c r="M293" s="219" t="s">
        <v>19</v>
      </c>
      <c r="N293" s="220" t="s">
        <v>47</v>
      </c>
      <c r="O293" s="84"/>
      <c r="P293" s="221">
        <f>O293*H293</f>
        <v>0</v>
      </c>
      <c r="Q293" s="221">
        <v>0</v>
      </c>
      <c r="R293" s="221">
        <f>Q293*H293</f>
        <v>0</v>
      </c>
      <c r="S293" s="221">
        <v>0</v>
      </c>
      <c r="T293" s="222">
        <f>S293*H293</f>
        <v>0</v>
      </c>
      <c r="AR293" s="223" t="s">
        <v>435</v>
      </c>
      <c r="AT293" s="223" t="s">
        <v>158</v>
      </c>
      <c r="AU293" s="223" t="s">
        <v>80</v>
      </c>
      <c r="AY293" s="18" t="s">
        <v>156</v>
      </c>
      <c r="BE293" s="224">
        <f>IF(N293="základní",J293,0)</f>
        <v>0</v>
      </c>
      <c r="BF293" s="224">
        <f>IF(N293="snížená",J293,0)</f>
        <v>0</v>
      </c>
      <c r="BG293" s="224">
        <f>IF(N293="zákl. přenesená",J293,0)</f>
        <v>0</v>
      </c>
      <c r="BH293" s="224">
        <f>IF(N293="sníž. přenesená",J293,0)</f>
        <v>0</v>
      </c>
      <c r="BI293" s="224">
        <f>IF(N293="nulová",J293,0)</f>
        <v>0</v>
      </c>
      <c r="BJ293" s="18" t="s">
        <v>80</v>
      </c>
      <c r="BK293" s="224">
        <f>ROUND(I293*H293,2)</f>
        <v>0</v>
      </c>
      <c r="BL293" s="18" t="s">
        <v>435</v>
      </c>
      <c r="BM293" s="223" t="s">
        <v>485</v>
      </c>
    </row>
    <row r="294" s="1" customFormat="1">
      <c r="B294" s="39"/>
      <c r="C294" s="40"/>
      <c r="D294" s="225" t="s">
        <v>284</v>
      </c>
      <c r="E294" s="40"/>
      <c r="F294" s="226" t="s">
        <v>486</v>
      </c>
      <c r="G294" s="40"/>
      <c r="H294" s="40"/>
      <c r="I294" s="136"/>
      <c r="J294" s="40"/>
      <c r="K294" s="40"/>
      <c r="L294" s="44"/>
      <c r="M294" s="227"/>
      <c r="N294" s="84"/>
      <c r="O294" s="84"/>
      <c r="P294" s="84"/>
      <c r="Q294" s="84"/>
      <c r="R294" s="84"/>
      <c r="S294" s="84"/>
      <c r="T294" s="85"/>
      <c r="AT294" s="18" t="s">
        <v>284</v>
      </c>
      <c r="AU294" s="18" t="s">
        <v>80</v>
      </c>
    </row>
    <row r="295" s="1" customFormat="1" ht="16.5" customHeight="1">
      <c r="B295" s="39"/>
      <c r="C295" s="212" t="s">
        <v>487</v>
      </c>
      <c r="D295" s="212" t="s">
        <v>158</v>
      </c>
      <c r="E295" s="213" t="s">
        <v>488</v>
      </c>
      <c r="F295" s="214" t="s">
        <v>489</v>
      </c>
      <c r="G295" s="215" t="s">
        <v>291</v>
      </c>
      <c r="H295" s="216">
        <v>1</v>
      </c>
      <c r="I295" s="217"/>
      <c r="J295" s="218">
        <f>ROUND(I295*H295,2)</f>
        <v>0</v>
      </c>
      <c r="K295" s="214" t="s">
        <v>19</v>
      </c>
      <c r="L295" s="44"/>
      <c r="M295" s="219" t="s">
        <v>19</v>
      </c>
      <c r="N295" s="220" t="s">
        <v>47</v>
      </c>
      <c r="O295" s="84"/>
      <c r="P295" s="221">
        <f>O295*H295</f>
        <v>0</v>
      </c>
      <c r="Q295" s="221">
        <v>0</v>
      </c>
      <c r="R295" s="221">
        <f>Q295*H295</f>
        <v>0</v>
      </c>
      <c r="S295" s="221">
        <v>0</v>
      </c>
      <c r="T295" s="222">
        <f>S295*H295</f>
        <v>0</v>
      </c>
      <c r="AR295" s="223" t="s">
        <v>435</v>
      </c>
      <c r="AT295" s="223" t="s">
        <v>158</v>
      </c>
      <c r="AU295" s="223" t="s">
        <v>80</v>
      </c>
      <c r="AY295" s="18" t="s">
        <v>156</v>
      </c>
      <c r="BE295" s="224">
        <f>IF(N295="základní",J295,0)</f>
        <v>0</v>
      </c>
      <c r="BF295" s="224">
        <f>IF(N295="snížená",J295,0)</f>
        <v>0</v>
      </c>
      <c r="BG295" s="224">
        <f>IF(N295="zákl. přenesená",J295,0)</f>
        <v>0</v>
      </c>
      <c r="BH295" s="224">
        <f>IF(N295="sníž. přenesená",J295,0)</f>
        <v>0</v>
      </c>
      <c r="BI295" s="224">
        <f>IF(N295="nulová",J295,0)</f>
        <v>0</v>
      </c>
      <c r="BJ295" s="18" t="s">
        <v>80</v>
      </c>
      <c r="BK295" s="224">
        <f>ROUND(I295*H295,2)</f>
        <v>0</v>
      </c>
      <c r="BL295" s="18" t="s">
        <v>435</v>
      </c>
      <c r="BM295" s="223" t="s">
        <v>490</v>
      </c>
    </row>
    <row r="296" s="1" customFormat="1" ht="16.5" customHeight="1">
      <c r="B296" s="39"/>
      <c r="C296" s="212" t="s">
        <v>491</v>
      </c>
      <c r="D296" s="212" t="s">
        <v>158</v>
      </c>
      <c r="E296" s="213" t="s">
        <v>492</v>
      </c>
      <c r="F296" s="214" t="s">
        <v>493</v>
      </c>
      <c r="G296" s="215" t="s">
        <v>291</v>
      </c>
      <c r="H296" s="216">
        <v>1</v>
      </c>
      <c r="I296" s="217"/>
      <c r="J296" s="218">
        <f>ROUND(I296*H296,2)</f>
        <v>0</v>
      </c>
      <c r="K296" s="214" t="s">
        <v>19</v>
      </c>
      <c r="L296" s="44"/>
      <c r="M296" s="281" t="s">
        <v>19</v>
      </c>
      <c r="N296" s="282" t="s">
        <v>47</v>
      </c>
      <c r="O296" s="283"/>
      <c r="P296" s="284">
        <f>O296*H296</f>
        <v>0</v>
      </c>
      <c r="Q296" s="284">
        <v>0</v>
      </c>
      <c r="R296" s="284">
        <f>Q296*H296</f>
        <v>0</v>
      </c>
      <c r="S296" s="284">
        <v>0</v>
      </c>
      <c r="T296" s="285">
        <f>S296*H296</f>
        <v>0</v>
      </c>
      <c r="AR296" s="223" t="s">
        <v>435</v>
      </c>
      <c r="AT296" s="223" t="s">
        <v>158</v>
      </c>
      <c r="AU296" s="223" t="s">
        <v>80</v>
      </c>
      <c r="AY296" s="18" t="s">
        <v>156</v>
      </c>
      <c r="BE296" s="224">
        <f>IF(N296="základní",J296,0)</f>
        <v>0</v>
      </c>
      <c r="BF296" s="224">
        <f>IF(N296="snížená",J296,0)</f>
        <v>0</v>
      </c>
      <c r="BG296" s="224">
        <f>IF(N296="zákl. přenesená",J296,0)</f>
        <v>0</v>
      </c>
      <c r="BH296" s="224">
        <f>IF(N296="sníž. přenesená",J296,0)</f>
        <v>0</v>
      </c>
      <c r="BI296" s="224">
        <f>IF(N296="nulová",J296,0)</f>
        <v>0</v>
      </c>
      <c r="BJ296" s="18" t="s">
        <v>80</v>
      </c>
      <c r="BK296" s="224">
        <f>ROUND(I296*H296,2)</f>
        <v>0</v>
      </c>
      <c r="BL296" s="18" t="s">
        <v>435</v>
      </c>
      <c r="BM296" s="223" t="s">
        <v>494</v>
      </c>
    </row>
    <row r="297" s="1" customFormat="1" ht="6.96" customHeight="1">
      <c r="B297" s="59"/>
      <c r="C297" s="60"/>
      <c r="D297" s="60"/>
      <c r="E297" s="60"/>
      <c r="F297" s="60"/>
      <c r="G297" s="60"/>
      <c r="H297" s="60"/>
      <c r="I297" s="162"/>
      <c r="J297" s="60"/>
      <c r="K297" s="60"/>
      <c r="L297" s="44"/>
    </row>
  </sheetData>
  <sheetProtection sheet="1" autoFilter="0" formatColumns="0" formatRows="0" objects="1" scenarios="1" spinCount="100000" saltValue="MnbU/inL6MpqSSdf8WsLOywXMx/31+HTXwbZBX7R0Ezx0yF2wHao3RhJGas06dnHn5IlHtWjYFAqbViCE9erHw==" hashValue="wpSNN+0Zdb1Nre1qLh3TEgSjp6k+KN2O1iCKvCK7tWBlei+1X3/yjWnA15FCFjntgbuohzhsEO6abXE7sfw5TA==" algorithmName="SHA-512" password="CC35"/>
  <autoFilter ref="C89:K296"/>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89</v>
      </c>
      <c r="AZ2" s="128" t="s">
        <v>225</v>
      </c>
      <c r="BA2" s="128" t="s">
        <v>19</v>
      </c>
      <c r="BB2" s="128" t="s">
        <v>19</v>
      </c>
      <c r="BC2" s="128" t="s">
        <v>495</v>
      </c>
      <c r="BD2" s="128" t="s">
        <v>86</v>
      </c>
    </row>
    <row r="3" ht="6.96" customHeight="1">
      <c r="B3" s="129"/>
      <c r="C3" s="130"/>
      <c r="D3" s="130"/>
      <c r="E3" s="130"/>
      <c r="F3" s="130"/>
      <c r="G3" s="130"/>
      <c r="H3" s="130"/>
      <c r="I3" s="131"/>
      <c r="J3" s="130"/>
      <c r="K3" s="130"/>
      <c r="L3" s="21"/>
      <c r="AT3" s="18" t="s">
        <v>86</v>
      </c>
      <c r="AZ3" s="128" t="s">
        <v>124</v>
      </c>
      <c r="BA3" s="128" t="s">
        <v>19</v>
      </c>
      <c r="BB3" s="128" t="s">
        <v>19</v>
      </c>
      <c r="BC3" s="128" t="s">
        <v>125</v>
      </c>
      <c r="BD3" s="128" t="s">
        <v>86</v>
      </c>
    </row>
    <row r="4" ht="24.96" customHeight="1">
      <c r="B4" s="21"/>
      <c r="D4" s="132" t="s">
        <v>97</v>
      </c>
      <c r="L4" s="21"/>
      <c r="M4" s="133" t="s">
        <v>10</v>
      </c>
      <c r="AT4" s="18" t="s">
        <v>4</v>
      </c>
      <c r="AZ4" s="128" t="s">
        <v>122</v>
      </c>
      <c r="BA4" s="128" t="s">
        <v>19</v>
      </c>
      <c r="BB4" s="128" t="s">
        <v>19</v>
      </c>
      <c r="BC4" s="128" t="s">
        <v>123</v>
      </c>
      <c r="BD4" s="128" t="s">
        <v>86</v>
      </c>
    </row>
    <row r="5" ht="6.96" customHeight="1">
      <c r="B5" s="21"/>
      <c r="L5" s="21"/>
      <c r="AZ5" s="128" t="s">
        <v>98</v>
      </c>
      <c r="BA5" s="128" t="s">
        <v>19</v>
      </c>
      <c r="BB5" s="128" t="s">
        <v>19</v>
      </c>
      <c r="BC5" s="128" t="s">
        <v>99</v>
      </c>
      <c r="BD5" s="128" t="s">
        <v>86</v>
      </c>
    </row>
    <row r="6" ht="12" customHeight="1">
      <c r="B6" s="21"/>
      <c r="D6" s="134" t="s">
        <v>16</v>
      </c>
      <c r="L6" s="21"/>
      <c r="AZ6" s="128" t="s">
        <v>496</v>
      </c>
      <c r="BA6" s="128" t="s">
        <v>19</v>
      </c>
      <c r="BB6" s="128" t="s">
        <v>19</v>
      </c>
      <c r="BC6" s="128" t="s">
        <v>497</v>
      </c>
      <c r="BD6" s="128" t="s">
        <v>86</v>
      </c>
    </row>
    <row r="7" ht="16.5" customHeight="1">
      <c r="B7" s="21"/>
      <c r="E7" s="135" t="str">
        <f>'Rekapitulace stavby'!K6</f>
        <v>Čebínský p., ř. km 0,620-1,700, Sentice, Hradčany, oprava koryta</v>
      </c>
      <c r="F7" s="134"/>
      <c r="G7" s="134"/>
      <c r="H7" s="134"/>
      <c r="L7" s="21"/>
      <c r="AZ7" s="128" t="s">
        <v>498</v>
      </c>
      <c r="BA7" s="128" t="s">
        <v>19</v>
      </c>
      <c r="BB7" s="128" t="s">
        <v>19</v>
      </c>
      <c r="BC7" s="128" t="s">
        <v>499</v>
      </c>
      <c r="BD7" s="128" t="s">
        <v>86</v>
      </c>
    </row>
    <row r="8" s="1" customFormat="1" ht="12" customHeight="1">
      <c r="B8" s="44"/>
      <c r="D8" s="134" t="s">
        <v>106</v>
      </c>
      <c r="I8" s="136"/>
      <c r="L8" s="44"/>
      <c r="AZ8" s="128" t="s">
        <v>104</v>
      </c>
      <c r="BA8" s="128" t="s">
        <v>19</v>
      </c>
      <c r="BB8" s="128" t="s">
        <v>19</v>
      </c>
      <c r="BC8" s="128" t="s">
        <v>105</v>
      </c>
      <c r="BD8" s="128" t="s">
        <v>86</v>
      </c>
    </row>
    <row r="9" s="1" customFormat="1" ht="36.96" customHeight="1">
      <c r="B9" s="44"/>
      <c r="E9" s="137" t="s">
        <v>500</v>
      </c>
      <c r="F9" s="1"/>
      <c r="G9" s="1"/>
      <c r="H9" s="1"/>
      <c r="I9" s="136"/>
      <c r="L9" s="44"/>
      <c r="AZ9" s="128" t="s">
        <v>120</v>
      </c>
      <c r="BA9" s="128" t="s">
        <v>19</v>
      </c>
      <c r="BB9" s="128" t="s">
        <v>19</v>
      </c>
      <c r="BC9" s="128" t="s">
        <v>121</v>
      </c>
      <c r="BD9" s="128" t="s">
        <v>86</v>
      </c>
    </row>
    <row r="10" s="1" customFormat="1">
      <c r="B10" s="44"/>
      <c r="I10" s="136"/>
      <c r="L10" s="44"/>
      <c r="AZ10" s="128" t="s">
        <v>501</v>
      </c>
      <c r="BA10" s="128" t="s">
        <v>19</v>
      </c>
      <c r="BB10" s="128" t="s">
        <v>19</v>
      </c>
      <c r="BC10" s="128" t="s">
        <v>119</v>
      </c>
      <c r="BD10" s="128" t="s">
        <v>86</v>
      </c>
    </row>
    <row r="11" s="1" customFormat="1" ht="12" customHeight="1">
      <c r="B11" s="44"/>
      <c r="D11" s="134" t="s">
        <v>18</v>
      </c>
      <c r="F11" s="138" t="s">
        <v>19</v>
      </c>
      <c r="I11" s="139" t="s">
        <v>20</v>
      </c>
      <c r="J11" s="138" t="s">
        <v>19</v>
      </c>
      <c r="L11" s="44"/>
      <c r="AZ11" s="128" t="s">
        <v>118</v>
      </c>
      <c r="BA11" s="128" t="s">
        <v>19</v>
      </c>
      <c r="BB11" s="128" t="s">
        <v>19</v>
      </c>
      <c r="BC11" s="128" t="s">
        <v>119</v>
      </c>
      <c r="BD11" s="128" t="s">
        <v>86</v>
      </c>
    </row>
    <row r="12" s="1" customFormat="1" ht="12" customHeight="1">
      <c r="B12" s="44"/>
      <c r="D12" s="134" t="s">
        <v>21</v>
      </c>
      <c r="F12" s="138" t="s">
        <v>22</v>
      </c>
      <c r="I12" s="139" t="s">
        <v>23</v>
      </c>
      <c r="J12" s="140" t="str">
        <f>'Rekapitulace stavby'!AN8</f>
        <v>19. 2. 2018</v>
      </c>
      <c r="L12" s="44"/>
      <c r="AZ12" s="128" t="s">
        <v>116</v>
      </c>
      <c r="BA12" s="128" t="s">
        <v>19</v>
      </c>
      <c r="BB12" s="128" t="s">
        <v>19</v>
      </c>
      <c r="BC12" s="128" t="s">
        <v>117</v>
      </c>
      <c r="BD12" s="128" t="s">
        <v>86</v>
      </c>
    </row>
    <row r="13" s="1" customFormat="1" ht="10.8" customHeight="1">
      <c r="B13" s="44"/>
      <c r="I13" s="136"/>
      <c r="L13" s="44"/>
      <c r="AZ13" s="128" t="s">
        <v>107</v>
      </c>
      <c r="BA13" s="128" t="s">
        <v>19</v>
      </c>
      <c r="BB13" s="128" t="s">
        <v>19</v>
      </c>
      <c r="BC13" s="128" t="s">
        <v>502</v>
      </c>
      <c r="BD13" s="128" t="s">
        <v>86</v>
      </c>
    </row>
    <row r="14" s="1" customFormat="1" ht="12" customHeight="1">
      <c r="B14" s="44"/>
      <c r="D14" s="134" t="s">
        <v>25</v>
      </c>
      <c r="I14" s="139" t="s">
        <v>26</v>
      </c>
      <c r="J14" s="138" t="s">
        <v>27</v>
      </c>
      <c r="L14" s="44"/>
      <c r="AZ14" s="128" t="s">
        <v>95</v>
      </c>
      <c r="BA14" s="128" t="s">
        <v>19</v>
      </c>
      <c r="BB14" s="128" t="s">
        <v>19</v>
      </c>
      <c r="BC14" s="128" t="s">
        <v>96</v>
      </c>
      <c r="BD14" s="128" t="s">
        <v>86</v>
      </c>
    </row>
    <row r="15" s="1" customFormat="1" ht="18" customHeight="1">
      <c r="B15" s="44"/>
      <c r="E15" s="138" t="s">
        <v>28</v>
      </c>
      <c r="I15" s="139" t="s">
        <v>29</v>
      </c>
      <c r="J15" s="138" t="s">
        <v>30</v>
      </c>
      <c r="L15" s="44"/>
      <c r="AZ15" s="128" t="s">
        <v>93</v>
      </c>
      <c r="BA15" s="128" t="s">
        <v>19</v>
      </c>
      <c r="BB15" s="128" t="s">
        <v>19</v>
      </c>
      <c r="BC15" s="128" t="s">
        <v>94</v>
      </c>
      <c r="BD15" s="128" t="s">
        <v>86</v>
      </c>
    </row>
    <row r="16" s="1" customFormat="1" ht="6.96" customHeight="1">
      <c r="B16" s="44"/>
      <c r="I16" s="136"/>
      <c r="L16" s="44"/>
      <c r="AZ16" s="128" t="s">
        <v>110</v>
      </c>
      <c r="BA16" s="128" t="s">
        <v>19</v>
      </c>
      <c r="BB16" s="128" t="s">
        <v>19</v>
      </c>
      <c r="BC16" s="128" t="s">
        <v>111</v>
      </c>
      <c r="BD16" s="128" t="s">
        <v>86</v>
      </c>
    </row>
    <row r="17" s="1" customFormat="1" ht="12" customHeight="1">
      <c r="B17" s="44"/>
      <c r="D17" s="134" t="s">
        <v>31</v>
      </c>
      <c r="I17" s="139" t="s">
        <v>26</v>
      </c>
      <c r="J17" s="34" t="str">
        <f>'Rekapitulace stavby'!AN13</f>
        <v>Vyplň údaj</v>
      </c>
      <c r="L17" s="44"/>
      <c r="AZ17" s="128" t="s">
        <v>112</v>
      </c>
      <c r="BA17" s="128" t="s">
        <v>19</v>
      </c>
      <c r="BB17" s="128" t="s">
        <v>19</v>
      </c>
      <c r="BC17" s="128" t="s">
        <v>113</v>
      </c>
      <c r="BD17" s="128" t="s">
        <v>86</v>
      </c>
    </row>
    <row r="18" s="1" customFormat="1" ht="18" customHeight="1">
      <c r="B18" s="44"/>
      <c r="E18" s="34" t="str">
        <f>'Rekapitulace stavby'!E14</f>
        <v>Vyplň údaj</v>
      </c>
      <c r="F18" s="138"/>
      <c r="G18" s="138"/>
      <c r="H18" s="138"/>
      <c r="I18" s="139" t="s">
        <v>29</v>
      </c>
      <c r="J18" s="34" t="str">
        <f>'Rekapitulace stavby'!AN14</f>
        <v>Vyplň údaj</v>
      </c>
      <c r="L18" s="44"/>
      <c r="AZ18" s="128" t="s">
        <v>114</v>
      </c>
      <c r="BA18" s="128" t="s">
        <v>19</v>
      </c>
      <c r="BB18" s="128" t="s">
        <v>19</v>
      </c>
      <c r="BC18" s="128" t="s">
        <v>115</v>
      </c>
      <c r="BD18" s="128" t="s">
        <v>86</v>
      </c>
    </row>
    <row r="19" s="1" customFormat="1" ht="6.96" customHeight="1">
      <c r="B19" s="44"/>
      <c r="I19" s="136"/>
      <c r="L19" s="44"/>
      <c r="AZ19" s="128" t="s">
        <v>102</v>
      </c>
      <c r="BA19" s="128" t="s">
        <v>19</v>
      </c>
      <c r="BB19" s="128" t="s">
        <v>19</v>
      </c>
      <c r="BC19" s="128" t="s">
        <v>103</v>
      </c>
      <c r="BD19" s="128" t="s">
        <v>86</v>
      </c>
    </row>
    <row r="20" s="1" customFormat="1" ht="12" customHeight="1">
      <c r="B20" s="44"/>
      <c r="D20" s="134" t="s">
        <v>33</v>
      </c>
      <c r="I20" s="139" t="s">
        <v>26</v>
      </c>
      <c r="J20" s="138" t="s">
        <v>34</v>
      </c>
      <c r="L20" s="44"/>
      <c r="AZ20" s="128" t="s">
        <v>100</v>
      </c>
      <c r="BA20" s="128" t="s">
        <v>19</v>
      </c>
      <c r="BB20" s="128" t="s">
        <v>19</v>
      </c>
      <c r="BC20" s="128" t="s">
        <v>101</v>
      </c>
      <c r="BD20" s="128" t="s">
        <v>86</v>
      </c>
    </row>
    <row r="21" s="1" customFormat="1" ht="18" customHeight="1">
      <c r="B21" s="44"/>
      <c r="E21" s="138" t="s">
        <v>35</v>
      </c>
      <c r="I21" s="139" t="s">
        <v>29</v>
      </c>
      <c r="J21" s="138" t="s">
        <v>36</v>
      </c>
      <c r="L21" s="44"/>
      <c r="AZ21" s="128" t="s">
        <v>503</v>
      </c>
      <c r="BA21" s="128" t="s">
        <v>19</v>
      </c>
      <c r="BB21" s="128" t="s">
        <v>19</v>
      </c>
      <c r="BC21" s="128" t="s">
        <v>455</v>
      </c>
      <c r="BD21" s="128" t="s">
        <v>86</v>
      </c>
    </row>
    <row r="22" s="1" customFormat="1" ht="6.96" customHeight="1">
      <c r="B22" s="44"/>
      <c r="I22" s="136"/>
      <c r="L22" s="44"/>
      <c r="AZ22" s="128" t="s">
        <v>504</v>
      </c>
      <c r="BA22" s="128" t="s">
        <v>19</v>
      </c>
      <c r="BB22" s="128" t="s">
        <v>19</v>
      </c>
      <c r="BC22" s="128" t="s">
        <v>505</v>
      </c>
      <c r="BD22" s="128" t="s">
        <v>86</v>
      </c>
    </row>
    <row r="23" s="1" customFormat="1" ht="12" customHeight="1">
      <c r="B23" s="44"/>
      <c r="D23" s="134" t="s">
        <v>38</v>
      </c>
      <c r="I23" s="139" t="s">
        <v>26</v>
      </c>
      <c r="J23" s="138" t="s">
        <v>19</v>
      </c>
      <c r="L23" s="44"/>
      <c r="AZ23" s="128" t="s">
        <v>506</v>
      </c>
      <c r="BA23" s="128" t="s">
        <v>19</v>
      </c>
      <c r="BB23" s="128" t="s">
        <v>19</v>
      </c>
      <c r="BC23" s="128" t="s">
        <v>187</v>
      </c>
      <c r="BD23" s="128" t="s">
        <v>86</v>
      </c>
    </row>
    <row r="24" s="1" customFormat="1" ht="18" customHeight="1">
      <c r="B24" s="44"/>
      <c r="E24" s="138" t="s">
        <v>39</v>
      </c>
      <c r="I24" s="139" t="s">
        <v>29</v>
      </c>
      <c r="J24" s="138" t="s">
        <v>19</v>
      </c>
      <c r="L24" s="44"/>
    </row>
    <row r="25" s="1" customFormat="1" ht="6.96" customHeight="1">
      <c r="B25" s="44"/>
      <c r="I25" s="136"/>
      <c r="L25" s="44"/>
    </row>
    <row r="26" s="1" customFormat="1" ht="12" customHeight="1">
      <c r="B26" s="44"/>
      <c r="D26" s="134" t="s">
        <v>40</v>
      </c>
      <c r="I26" s="136"/>
      <c r="L26" s="44"/>
    </row>
    <row r="27" s="7" customFormat="1" ht="16.5" customHeight="1">
      <c r="B27" s="141"/>
      <c r="E27" s="142" t="s">
        <v>19</v>
      </c>
      <c r="F27" s="142"/>
      <c r="G27" s="142"/>
      <c r="H27" s="142"/>
      <c r="I27" s="143"/>
      <c r="L27" s="141"/>
    </row>
    <row r="28" s="1" customFormat="1" ht="6.96" customHeight="1">
      <c r="B28" s="44"/>
      <c r="I28" s="136"/>
      <c r="L28" s="44"/>
    </row>
    <row r="29" s="1" customFormat="1" ht="6.96" customHeight="1">
      <c r="B29" s="44"/>
      <c r="D29" s="76"/>
      <c r="E29" s="76"/>
      <c r="F29" s="76"/>
      <c r="G29" s="76"/>
      <c r="H29" s="76"/>
      <c r="I29" s="144"/>
      <c r="J29" s="76"/>
      <c r="K29" s="76"/>
      <c r="L29" s="44"/>
    </row>
    <row r="30" s="1" customFormat="1" ht="25.44" customHeight="1">
      <c r="B30" s="44"/>
      <c r="D30" s="145" t="s">
        <v>42</v>
      </c>
      <c r="I30" s="136"/>
      <c r="J30" s="146">
        <f>ROUND(J84, 2)</f>
        <v>0</v>
      </c>
      <c r="L30" s="44"/>
    </row>
    <row r="31" s="1" customFormat="1" ht="6.96" customHeight="1">
      <c r="B31" s="44"/>
      <c r="D31" s="76"/>
      <c r="E31" s="76"/>
      <c r="F31" s="76"/>
      <c r="G31" s="76"/>
      <c r="H31" s="76"/>
      <c r="I31" s="144"/>
      <c r="J31" s="76"/>
      <c r="K31" s="76"/>
      <c r="L31" s="44"/>
    </row>
    <row r="32" s="1" customFormat="1" ht="14.4" customHeight="1">
      <c r="B32" s="44"/>
      <c r="F32" s="147" t="s">
        <v>44</v>
      </c>
      <c r="I32" s="148" t="s">
        <v>43</v>
      </c>
      <c r="J32" s="147" t="s">
        <v>45</v>
      </c>
      <c r="L32" s="44"/>
    </row>
    <row r="33" s="1" customFormat="1" ht="14.4" customHeight="1">
      <c r="B33" s="44"/>
      <c r="D33" s="149" t="s">
        <v>46</v>
      </c>
      <c r="E33" s="134" t="s">
        <v>47</v>
      </c>
      <c r="F33" s="150">
        <f>ROUND((SUM(BE84:BE169)),  2)</f>
        <v>0</v>
      </c>
      <c r="I33" s="151">
        <v>0.20999999999999999</v>
      </c>
      <c r="J33" s="150">
        <f>ROUND(((SUM(BE84:BE169))*I33),  2)</f>
        <v>0</v>
      </c>
      <c r="L33" s="44"/>
    </row>
    <row r="34" s="1" customFormat="1" ht="14.4" customHeight="1">
      <c r="B34" s="44"/>
      <c r="E34" s="134" t="s">
        <v>48</v>
      </c>
      <c r="F34" s="150">
        <f>ROUND((SUM(BF84:BF169)),  2)</f>
        <v>0</v>
      </c>
      <c r="I34" s="151">
        <v>0.14999999999999999</v>
      </c>
      <c r="J34" s="150">
        <f>ROUND(((SUM(BF84:BF169))*I34),  2)</f>
        <v>0</v>
      </c>
      <c r="L34" s="44"/>
    </row>
    <row r="35" hidden="1" s="1" customFormat="1" ht="14.4" customHeight="1">
      <c r="B35" s="44"/>
      <c r="E35" s="134" t="s">
        <v>49</v>
      </c>
      <c r="F35" s="150">
        <f>ROUND((SUM(BG84:BG169)),  2)</f>
        <v>0</v>
      </c>
      <c r="I35" s="151">
        <v>0.20999999999999999</v>
      </c>
      <c r="J35" s="150">
        <f>0</f>
        <v>0</v>
      </c>
      <c r="L35" s="44"/>
    </row>
    <row r="36" hidden="1" s="1" customFormat="1" ht="14.4" customHeight="1">
      <c r="B36" s="44"/>
      <c r="E36" s="134" t="s">
        <v>50</v>
      </c>
      <c r="F36" s="150">
        <f>ROUND((SUM(BH84:BH169)),  2)</f>
        <v>0</v>
      </c>
      <c r="I36" s="151">
        <v>0.14999999999999999</v>
      </c>
      <c r="J36" s="150">
        <f>0</f>
        <v>0</v>
      </c>
      <c r="L36" s="44"/>
    </row>
    <row r="37" hidden="1" s="1" customFormat="1" ht="14.4" customHeight="1">
      <c r="B37" s="44"/>
      <c r="E37" s="134" t="s">
        <v>51</v>
      </c>
      <c r="F37" s="150">
        <f>ROUND((SUM(BI84:BI169)),  2)</f>
        <v>0</v>
      </c>
      <c r="I37" s="151">
        <v>0</v>
      </c>
      <c r="J37" s="150">
        <f>0</f>
        <v>0</v>
      </c>
      <c r="L37" s="44"/>
    </row>
    <row r="38" s="1" customFormat="1" ht="6.96" customHeight="1">
      <c r="B38" s="44"/>
      <c r="I38" s="136"/>
      <c r="L38" s="44"/>
    </row>
    <row r="39" s="1" customFormat="1" ht="25.44" customHeight="1">
      <c r="B39" s="44"/>
      <c r="C39" s="152"/>
      <c r="D39" s="153" t="s">
        <v>52</v>
      </c>
      <c r="E39" s="154"/>
      <c r="F39" s="154"/>
      <c r="G39" s="155" t="s">
        <v>53</v>
      </c>
      <c r="H39" s="156" t="s">
        <v>54</v>
      </c>
      <c r="I39" s="157"/>
      <c r="J39" s="158">
        <f>SUM(J30:J37)</f>
        <v>0</v>
      </c>
      <c r="K39" s="159"/>
      <c r="L39" s="44"/>
    </row>
    <row r="40" s="1" customFormat="1" ht="14.4" customHeight="1">
      <c r="B40" s="160"/>
      <c r="C40" s="161"/>
      <c r="D40" s="161"/>
      <c r="E40" s="161"/>
      <c r="F40" s="161"/>
      <c r="G40" s="161"/>
      <c r="H40" s="161"/>
      <c r="I40" s="162"/>
      <c r="J40" s="161"/>
      <c r="K40" s="161"/>
      <c r="L40" s="44"/>
    </row>
    <row r="44" s="1" customFormat="1" ht="6.96" customHeight="1">
      <c r="B44" s="163"/>
      <c r="C44" s="164"/>
      <c r="D44" s="164"/>
      <c r="E44" s="164"/>
      <c r="F44" s="164"/>
      <c r="G44" s="164"/>
      <c r="H44" s="164"/>
      <c r="I44" s="165"/>
      <c r="J44" s="164"/>
      <c r="K44" s="164"/>
      <c r="L44" s="44"/>
    </row>
    <row r="45" s="1" customFormat="1" ht="24.96" customHeight="1">
      <c r="B45" s="39"/>
      <c r="C45" s="24" t="s">
        <v>126</v>
      </c>
      <c r="D45" s="40"/>
      <c r="E45" s="40"/>
      <c r="F45" s="40"/>
      <c r="G45" s="40"/>
      <c r="H45" s="40"/>
      <c r="I45" s="136"/>
      <c r="J45" s="40"/>
      <c r="K45" s="40"/>
      <c r="L45" s="44"/>
    </row>
    <row r="46" s="1" customFormat="1" ht="6.96" customHeight="1">
      <c r="B46" s="39"/>
      <c r="C46" s="40"/>
      <c r="D46" s="40"/>
      <c r="E46" s="40"/>
      <c r="F46" s="40"/>
      <c r="G46" s="40"/>
      <c r="H46" s="40"/>
      <c r="I46" s="136"/>
      <c r="J46" s="40"/>
      <c r="K46" s="40"/>
      <c r="L46" s="44"/>
    </row>
    <row r="47" s="1" customFormat="1" ht="12" customHeight="1">
      <c r="B47" s="39"/>
      <c r="C47" s="33" t="s">
        <v>16</v>
      </c>
      <c r="D47" s="40"/>
      <c r="E47" s="40"/>
      <c r="F47" s="40"/>
      <c r="G47" s="40"/>
      <c r="H47" s="40"/>
      <c r="I47" s="136"/>
      <c r="J47" s="40"/>
      <c r="K47" s="40"/>
      <c r="L47" s="44"/>
    </row>
    <row r="48" s="1" customFormat="1" ht="16.5" customHeight="1">
      <c r="B48" s="39"/>
      <c r="C48" s="40"/>
      <c r="D48" s="40"/>
      <c r="E48" s="166" t="str">
        <f>E7</f>
        <v>Čebínský p., ř. km 0,620-1,700, Sentice, Hradčany, oprava koryta</v>
      </c>
      <c r="F48" s="33"/>
      <c r="G48" s="33"/>
      <c r="H48" s="33"/>
      <c r="I48" s="136"/>
      <c r="J48" s="40"/>
      <c r="K48" s="40"/>
      <c r="L48" s="44"/>
    </row>
    <row r="49" s="1" customFormat="1" ht="12" customHeight="1">
      <c r="B49" s="39"/>
      <c r="C49" s="33" t="s">
        <v>106</v>
      </c>
      <c r="D49" s="40"/>
      <c r="E49" s="40"/>
      <c r="F49" s="40"/>
      <c r="G49" s="40"/>
      <c r="H49" s="40"/>
      <c r="I49" s="136"/>
      <c r="J49" s="40"/>
      <c r="K49" s="40"/>
      <c r="L49" s="44"/>
    </row>
    <row r="50" s="1" customFormat="1" ht="16.5" customHeight="1">
      <c r="B50" s="39"/>
      <c r="C50" s="40"/>
      <c r="D50" s="40"/>
      <c r="E50" s="69" t="str">
        <f>E9</f>
        <v>17118-14XT-DM-2 - Náhradní výsadba</v>
      </c>
      <c r="F50" s="40"/>
      <c r="G50" s="40"/>
      <c r="H50" s="40"/>
      <c r="I50" s="136"/>
      <c r="J50" s="40"/>
      <c r="K50" s="40"/>
      <c r="L50" s="44"/>
    </row>
    <row r="51" s="1" customFormat="1" ht="6.96" customHeight="1">
      <c r="B51" s="39"/>
      <c r="C51" s="40"/>
      <c r="D51" s="40"/>
      <c r="E51" s="40"/>
      <c r="F51" s="40"/>
      <c r="G51" s="40"/>
      <c r="H51" s="40"/>
      <c r="I51" s="136"/>
      <c r="J51" s="40"/>
      <c r="K51" s="40"/>
      <c r="L51" s="44"/>
    </row>
    <row r="52" s="1" customFormat="1" ht="12" customHeight="1">
      <c r="B52" s="39"/>
      <c r="C52" s="33" t="s">
        <v>21</v>
      </c>
      <c r="D52" s="40"/>
      <c r="E52" s="40"/>
      <c r="F52" s="28" t="str">
        <f>F12</f>
        <v>k.ú. Sentice, Hradčany u Tišnova</v>
      </c>
      <c r="G52" s="40"/>
      <c r="H52" s="40"/>
      <c r="I52" s="139" t="s">
        <v>23</v>
      </c>
      <c r="J52" s="72" t="str">
        <f>IF(J12="","",J12)</f>
        <v>19. 2. 2018</v>
      </c>
      <c r="K52" s="40"/>
      <c r="L52" s="44"/>
    </row>
    <row r="53" s="1" customFormat="1" ht="6.96" customHeight="1">
      <c r="B53" s="39"/>
      <c r="C53" s="40"/>
      <c r="D53" s="40"/>
      <c r="E53" s="40"/>
      <c r="F53" s="40"/>
      <c r="G53" s="40"/>
      <c r="H53" s="40"/>
      <c r="I53" s="136"/>
      <c r="J53" s="40"/>
      <c r="K53" s="40"/>
      <c r="L53" s="44"/>
    </row>
    <row r="54" s="1" customFormat="1" ht="27.9" customHeight="1">
      <c r="B54" s="39"/>
      <c r="C54" s="33" t="s">
        <v>25</v>
      </c>
      <c r="D54" s="40"/>
      <c r="E54" s="40"/>
      <c r="F54" s="28" t="str">
        <f>E15</f>
        <v>Povodí Moravy, s.p.</v>
      </c>
      <c r="G54" s="40"/>
      <c r="H54" s="40"/>
      <c r="I54" s="139" t="s">
        <v>33</v>
      </c>
      <c r="J54" s="37" t="str">
        <f>E21</f>
        <v>Regioprojekt Brno, s.r.o</v>
      </c>
      <c r="K54" s="40"/>
      <c r="L54" s="44"/>
    </row>
    <row r="55" s="1" customFormat="1" ht="15.15" customHeight="1">
      <c r="B55" s="39"/>
      <c r="C55" s="33" t="s">
        <v>31</v>
      </c>
      <c r="D55" s="40"/>
      <c r="E55" s="40"/>
      <c r="F55" s="28" t="str">
        <f>IF(E18="","",E18)</f>
        <v>Vyplň údaj</v>
      </c>
      <c r="G55" s="40"/>
      <c r="H55" s="40"/>
      <c r="I55" s="139" t="s">
        <v>38</v>
      </c>
      <c r="J55" s="37" t="str">
        <f>E24</f>
        <v>Ing. Michal Doubek</v>
      </c>
      <c r="K55" s="40"/>
      <c r="L55" s="44"/>
    </row>
    <row r="56" s="1" customFormat="1" ht="10.32" customHeight="1">
      <c r="B56" s="39"/>
      <c r="C56" s="40"/>
      <c r="D56" s="40"/>
      <c r="E56" s="40"/>
      <c r="F56" s="40"/>
      <c r="G56" s="40"/>
      <c r="H56" s="40"/>
      <c r="I56" s="136"/>
      <c r="J56" s="40"/>
      <c r="K56" s="40"/>
      <c r="L56" s="44"/>
    </row>
    <row r="57" s="1" customFormat="1" ht="29.28" customHeight="1">
      <c r="B57" s="39"/>
      <c r="C57" s="167" t="s">
        <v>127</v>
      </c>
      <c r="D57" s="168"/>
      <c r="E57" s="168"/>
      <c r="F57" s="168"/>
      <c r="G57" s="168"/>
      <c r="H57" s="168"/>
      <c r="I57" s="169"/>
      <c r="J57" s="170" t="s">
        <v>128</v>
      </c>
      <c r="K57" s="168"/>
      <c r="L57" s="44"/>
    </row>
    <row r="58" s="1" customFormat="1" ht="10.32" customHeight="1">
      <c r="B58" s="39"/>
      <c r="C58" s="40"/>
      <c r="D58" s="40"/>
      <c r="E58" s="40"/>
      <c r="F58" s="40"/>
      <c r="G58" s="40"/>
      <c r="H58" s="40"/>
      <c r="I58" s="136"/>
      <c r="J58" s="40"/>
      <c r="K58" s="40"/>
      <c r="L58" s="44"/>
    </row>
    <row r="59" s="1" customFormat="1" ht="22.8" customHeight="1">
      <c r="B59" s="39"/>
      <c r="C59" s="171" t="s">
        <v>74</v>
      </c>
      <c r="D59" s="40"/>
      <c r="E59" s="40"/>
      <c r="F59" s="40"/>
      <c r="G59" s="40"/>
      <c r="H59" s="40"/>
      <c r="I59" s="136"/>
      <c r="J59" s="102">
        <f>J84</f>
        <v>0</v>
      </c>
      <c r="K59" s="40"/>
      <c r="L59" s="44"/>
      <c r="AU59" s="18" t="s">
        <v>129</v>
      </c>
    </row>
    <row r="60" s="8" customFormat="1" ht="24.96" customHeight="1">
      <c r="B60" s="172"/>
      <c r="C60" s="173"/>
      <c r="D60" s="174" t="s">
        <v>130</v>
      </c>
      <c r="E60" s="175"/>
      <c r="F60" s="175"/>
      <c r="G60" s="175"/>
      <c r="H60" s="175"/>
      <c r="I60" s="176"/>
      <c r="J60" s="177">
        <f>J85</f>
        <v>0</v>
      </c>
      <c r="K60" s="173"/>
      <c r="L60" s="178"/>
    </row>
    <row r="61" s="9" customFormat="1" ht="19.92" customHeight="1">
      <c r="B61" s="179"/>
      <c r="C61" s="180"/>
      <c r="D61" s="181" t="s">
        <v>131</v>
      </c>
      <c r="E61" s="182"/>
      <c r="F61" s="182"/>
      <c r="G61" s="182"/>
      <c r="H61" s="182"/>
      <c r="I61" s="183"/>
      <c r="J61" s="184">
        <f>J86</f>
        <v>0</v>
      </c>
      <c r="K61" s="180"/>
      <c r="L61" s="185"/>
    </row>
    <row r="62" s="9" customFormat="1" ht="19.92" customHeight="1">
      <c r="B62" s="179"/>
      <c r="C62" s="180"/>
      <c r="D62" s="181" t="s">
        <v>139</v>
      </c>
      <c r="E62" s="182"/>
      <c r="F62" s="182"/>
      <c r="G62" s="182"/>
      <c r="H62" s="182"/>
      <c r="I62" s="183"/>
      <c r="J62" s="184">
        <f>J142</f>
        <v>0</v>
      </c>
      <c r="K62" s="180"/>
      <c r="L62" s="185"/>
    </row>
    <row r="63" s="8" customFormat="1" ht="24.96" customHeight="1">
      <c r="B63" s="172"/>
      <c r="C63" s="173"/>
      <c r="D63" s="174" t="s">
        <v>507</v>
      </c>
      <c r="E63" s="175"/>
      <c r="F63" s="175"/>
      <c r="G63" s="175"/>
      <c r="H63" s="175"/>
      <c r="I63" s="176"/>
      <c r="J63" s="177">
        <f>J144</f>
        <v>0</v>
      </c>
      <c r="K63" s="173"/>
      <c r="L63" s="178"/>
    </row>
    <row r="64" s="9" customFormat="1" ht="19.92" customHeight="1">
      <c r="B64" s="179"/>
      <c r="C64" s="180"/>
      <c r="D64" s="181" t="s">
        <v>508</v>
      </c>
      <c r="E64" s="182"/>
      <c r="F64" s="182"/>
      <c r="G64" s="182"/>
      <c r="H64" s="182"/>
      <c r="I64" s="183"/>
      <c r="J64" s="184">
        <f>J145</f>
        <v>0</v>
      </c>
      <c r="K64" s="180"/>
      <c r="L64" s="185"/>
    </row>
    <row r="65" s="1" customFormat="1" ht="21.84" customHeight="1">
      <c r="B65" s="39"/>
      <c r="C65" s="40"/>
      <c r="D65" s="40"/>
      <c r="E65" s="40"/>
      <c r="F65" s="40"/>
      <c r="G65" s="40"/>
      <c r="H65" s="40"/>
      <c r="I65" s="136"/>
      <c r="J65" s="40"/>
      <c r="K65" s="40"/>
      <c r="L65" s="44"/>
    </row>
    <row r="66" s="1" customFormat="1" ht="6.96" customHeight="1">
      <c r="B66" s="59"/>
      <c r="C66" s="60"/>
      <c r="D66" s="60"/>
      <c r="E66" s="60"/>
      <c r="F66" s="60"/>
      <c r="G66" s="60"/>
      <c r="H66" s="60"/>
      <c r="I66" s="162"/>
      <c r="J66" s="60"/>
      <c r="K66" s="60"/>
      <c r="L66" s="44"/>
    </row>
    <row r="70" s="1" customFormat="1" ht="6.96" customHeight="1">
      <c r="B70" s="61"/>
      <c r="C70" s="62"/>
      <c r="D70" s="62"/>
      <c r="E70" s="62"/>
      <c r="F70" s="62"/>
      <c r="G70" s="62"/>
      <c r="H70" s="62"/>
      <c r="I70" s="165"/>
      <c r="J70" s="62"/>
      <c r="K70" s="62"/>
      <c r="L70" s="44"/>
    </row>
    <row r="71" s="1" customFormat="1" ht="24.96" customHeight="1">
      <c r="B71" s="39"/>
      <c r="C71" s="24" t="s">
        <v>141</v>
      </c>
      <c r="D71" s="40"/>
      <c r="E71" s="40"/>
      <c r="F71" s="40"/>
      <c r="G71" s="40"/>
      <c r="H71" s="40"/>
      <c r="I71" s="136"/>
      <c r="J71" s="40"/>
      <c r="K71" s="40"/>
      <c r="L71" s="44"/>
    </row>
    <row r="72" s="1" customFormat="1" ht="6.96" customHeight="1">
      <c r="B72" s="39"/>
      <c r="C72" s="40"/>
      <c r="D72" s="40"/>
      <c r="E72" s="40"/>
      <c r="F72" s="40"/>
      <c r="G72" s="40"/>
      <c r="H72" s="40"/>
      <c r="I72" s="136"/>
      <c r="J72" s="40"/>
      <c r="K72" s="40"/>
      <c r="L72" s="44"/>
    </row>
    <row r="73" s="1" customFormat="1" ht="12" customHeight="1">
      <c r="B73" s="39"/>
      <c r="C73" s="33" t="s">
        <v>16</v>
      </c>
      <c r="D73" s="40"/>
      <c r="E73" s="40"/>
      <c r="F73" s="40"/>
      <c r="G73" s="40"/>
      <c r="H73" s="40"/>
      <c r="I73" s="136"/>
      <c r="J73" s="40"/>
      <c r="K73" s="40"/>
      <c r="L73" s="44"/>
    </row>
    <row r="74" s="1" customFormat="1" ht="16.5" customHeight="1">
      <c r="B74" s="39"/>
      <c r="C74" s="40"/>
      <c r="D74" s="40"/>
      <c r="E74" s="166" t="str">
        <f>E7</f>
        <v>Čebínský p., ř. km 0,620-1,700, Sentice, Hradčany, oprava koryta</v>
      </c>
      <c r="F74" s="33"/>
      <c r="G74" s="33"/>
      <c r="H74" s="33"/>
      <c r="I74" s="136"/>
      <c r="J74" s="40"/>
      <c r="K74" s="40"/>
      <c r="L74" s="44"/>
    </row>
    <row r="75" s="1" customFormat="1" ht="12" customHeight="1">
      <c r="B75" s="39"/>
      <c r="C75" s="33" t="s">
        <v>106</v>
      </c>
      <c r="D75" s="40"/>
      <c r="E75" s="40"/>
      <c r="F75" s="40"/>
      <c r="G75" s="40"/>
      <c r="H75" s="40"/>
      <c r="I75" s="136"/>
      <c r="J75" s="40"/>
      <c r="K75" s="40"/>
      <c r="L75" s="44"/>
    </row>
    <row r="76" s="1" customFormat="1" ht="16.5" customHeight="1">
      <c r="B76" s="39"/>
      <c r="C76" s="40"/>
      <c r="D76" s="40"/>
      <c r="E76" s="69" t="str">
        <f>E9</f>
        <v>17118-14XT-DM-2 - Náhradní výsadba</v>
      </c>
      <c r="F76" s="40"/>
      <c r="G76" s="40"/>
      <c r="H76" s="40"/>
      <c r="I76" s="136"/>
      <c r="J76" s="40"/>
      <c r="K76" s="40"/>
      <c r="L76" s="44"/>
    </row>
    <row r="77" s="1" customFormat="1" ht="6.96" customHeight="1">
      <c r="B77" s="39"/>
      <c r="C77" s="40"/>
      <c r="D77" s="40"/>
      <c r="E77" s="40"/>
      <c r="F77" s="40"/>
      <c r="G77" s="40"/>
      <c r="H77" s="40"/>
      <c r="I77" s="136"/>
      <c r="J77" s="40"/>
      <c r="K77" s="40"/>
      <c r="L77" s="44"/>
    </row>
    <row r="78" s="1" customFormat="1" ht="12" customHeight="1">
      <c r="B78" s="39"/>
      <c r="C78" s="33" t="s">
        <v>21</v>
      </c>
      <c r="D78" s="40"/>
      <c r="E78" s="40"/>
      <c r="F78" s="28" t="str">
        <f>F12</f>
        <v>k.ú. Sentice, Hradčany u Tišnova</v>
      </c>
      <c r="G78" s="40"/>
      <c r="H78" s="40"/>
      <c r="I78" s="139" t="s">
        <v>23</v>
      </c>
      <c r="J78" s="72" t="str">
        <f>IF(J12="","",J12)</f>
        <v>19. 2. 2018</v>
      </c>
      <c r="K78" s="40"/>
      <c r="L78" s="44"/>
    </row>
    <row r="79" s="1" customFormat="1" ht="6.96" customHeight="1">
      <c r="B79" s="39"/>
      <c r="C79" s="40"/>
      <c r="D79" s="40"/>
      <c r="E79" s="40"/>
      <c r="F79" s="40"/>
      <c r="G79" s="40"/>
      <c r="H79" s="40"/>
      <c r="I79" s="136"/>
      <c r="J79" s="40"/>
      <c r="K79" s="40"/>
      <c r="L79" s="44"/>
    </row>
    <row r="80" s="1" customFormat="1" ht="27.9" customHeight="1">
      <c r="B80" s="39"/>
      <c r="C80" s="33" t="s">
        <v>25</v>
      </c>
      <c r="D80" s="40"/>
      <c r="E80" s="40"/>
      <c r="F80" s="28" t="str">
        <f>E15</f>
        <v>Povodí Moravy, s.p.</v>
      </c>
      <c r="G80" s="40"/>
      <c r="H80" s="40"/>
      <c r="I80" s="139" t="s">
        <v>33</v>
      </c>
      <c r="J80" s="37" t="str">
        <f>E21</f>
        <v>Regioprojekt Brno, s.r.o</v>
      </c>
      <c r="K80" s="40"/>
      <c r="L80" s="44"/>
    </row>
    <row r="81" s="1" customFormat="1" ht="15.15" customHeight="1">
      <c r="B81" s="39"/>
      <c r="C81" s="33" t="s">
        <v>31</v>
      </c>
      <c r="D81" s="40"/>
      <c r="E81" s="40"/>
      <c r="F81" s="28" t="str">
        <f>IF(E18="","",E18)</f>
        <v>Vyplň údaj</v>
      </c>
      <c r="G81" s="40"/>
      <c r="H81" s="40"/>
      <c r="I81" s="139" t="s">
        <v>38</v>
      </c>
      <c r="J81" s="37" t="str">
        <f>E24</f>
        <v>Ing. Michal Doubek</v>
      </c>
      <c r="K81" s="40"/>
      <c r="L81" s="44"/>
    </row>
    <row r="82" s="1" customFormat="1" ht="10.32" customHeight="1">
      <c r="B82" s="39"/>
      <c r="C82" s="40"/>
      <c r="D82" s="40"/>
      <c r="E82" s="40"/>
      <c r="F82" s="40"/>
      <c r="G82" s="40"/>
      <c r="H82" s="40"/>
      <c r="I82" s="136"/>
      <c r="J82" s="40"/>
      <c r="K82" s="40"/>
      <c r="L82" s="44"/>
    </row>
    <row r="83" s="10" customFormat="1" ht="29.28" customHeight="1">
      <c r="B83" s="186"/>
      <c r="C83" s="187" t="s">
        <v>142</v>
      </c>
      <c r="D83" s="188" t="s">
        <v>61</v>
      </c>
      <c r="E83" s="188" t="s">
        <v>57</v>
      </c>
      <c r="F83" s="188" t="s">
        <v>58</v>
      </c>
      <c r="G83" s="188" t="s">
        <v>143</v>
      </c>
      <c r="H83" s="188" t="s">
        <v>144</v>
      </c>
      <c r="I83" s="189" t="s">
        <v>145</v>
      </c>
      <c r="J83" s="188" t="s">
        <v>128</v>
      </c>
      <c r="K83" s="190" t="s">
        <v>146</v>
      </c>
      <c r="L83" s="191"/>
      <c r="M83" s="92" t="s">
        <v>19</v>
      </c>
      <c r="N83" s="93" t="s">
        <v>46</v>
      </c>
      <c r="O83" s="93" t="s">
        <v>147</v>
      </c>
      <c r="P83" s="93" t="s">
        <v>148</v>
      </c>
      <c r="Q83" s="93" t="s">
        <v>149</v>
      </c>
      <c r="R83" s="93" t="s">
        <v>150</v>
      </c>
      <c r="S83" s="93" t="s">
        <v>151</v>
      </c>
      <c r="T83" s="94" t="s">
        <v>152</v>
      </c>
    </row>
    <row r="84" s="1" customFormat="1" ht="22.8" customHeight="1">
      <c r="B84" s="39"/>
      <c r="C84" s="99" t="s">
        <v>153</v>
      </c>
      <c r="D84" s="40"/>
      <c r="E84" s="40"/>
      <c r="F84" s="40"/>
      <c r="G84" s="40"/>
      <c r="H84" s="40"/>
      <c r="I84" s="136"/>
      <c r="J84" s="192">
        <f>BK84</f>
        <v>0</v>
      </c>
      <c r="K84" s="40"/>
      <c r="L84" s="44"/>
      <c r="M84" s="95"/>
      <c r="N84" s="96"/>
      <c r="O84" s="96"/>
      <c r="P84" s="193">
        <f>P85+P144</f>
        <v>0</v>
      </c>
      <c r="Q84" s="96"/>
      <c r="R84" s="193">
        <f>R85+R144</f>
        <v>2.2986300000000006</v>
      </c>
      <c r="S84" s="96"/>
      <c r="T84" s="194">
        <f>T85+T144</f>
        <v>0</v>
      </c>
      <c r="AT84" s="18" t="s">
        <v>75</v>
      </c>
      <c r="AU84" s="18" t="s">
        <v>129</v>
      </c>
      <c r="BK84" s="195">
        <f>BK85+BK144</f>
        <v>0</v>
      </c>
    </row>
    <row r="85" s="11" customFormat="1" ht="25.92" customHeight="1">
      <c r="B85" s="196"/>
      <c r="C85" s="197"/>
      <c r="D85" s="198" t="s">
        <v>75</v>
      </c>
      <c r="E85" s="199" t="s">
        <v>154</v>
      </c>
      <c r="F85" s="199" t="s">
        <v>155</v>
      </c>
      <c r="G85" s="197"/>
      <c r="H85" s="197"/>
      <c r="I85" s="200"/>
      <c r="J85" s="201">
        <f>BK85</f>
        <v>0</v>
      </c>
      <c r="K85" s="197"/>
      <c r="L85" s="202"/>
      <c r="M85" s="203"/>
      <c r="N85" s="204"/>
      <c r="O85" s="204"/>
      <c r="P85" s="205">
        <f>P86+P142</f>
        <v>0</v>
      </c>
      <c r="Q85" s="204"/>
      <c r="R85" s="205">
        <f>R86+R142</f>
        <v>2.2273900000000006</v>
      </c>
      <c r="S85" s="204"/>
      <c r="T85" s="206">
        <f>T86+T142</f>
        <v>0</v>
      </c>
      <c r="AR85" s="207" t="s">
        <v>80</v>
      </c>
      <c r="AT85" s="208" t="s">
        <v>75</v>
      </c>
      <c r="AU85" s="208" t="s">
        <v>76</v>
      </c>
      <c r="AY85" s="207" t="s">
        <v>156</v>
      </c>
      <c r="BK85" s="209">
        <f>BK86+BK142</f>
        <v>0</v>
      </c>
    </row>
    <row r="86" s="11" customFormat="1" ht="22.8" customHeight="1">
      <c r="B86" s="196"/>
      <c r="C86" s="197"/>
      <c r="D86" s="198" t="s">
        <v>75</v>
      </c>
      <c r="E86" s="210" t="s">
        <v>80</v>
      </c>
      <c r="F86" s="210" t="s">
        <v>157</v>
      </c>
      <c r="G86" s="197"/>
      <c r="H86" s="197"/>
      <c r="I86" s="200"/>
      <c r="J86" s="211">
        <f>BK86</f>
        <v>0</v>
      </c>
      <c r="K86" s="197"/>
      <c r="L86" s="202"/>
      <c r="M86" s="203"/>
      <c r="N86" s="204"/>
      <c r="O86" s="204"/>
      <c r="P86" s="205">
        <f>SUM(P87:P141)</f>
        <v>0</v>
      </c>
      <c r="Q86" s="204"/>
      <c r="R86" s="205">
        <f>SUM(R87:R141)</f>
        <v>2.2273900000000006</v>
      </c>
      <c r="S86" s="204"/>
      <c r="T86" s="206">
        <f>SUM(T87:T141)</f>
        <v>0</v>
      </c>
      <c r="AR86" s="207" t="s">
        <v>80</v>
      </c>
      <c r="AT86" s="208" t="s">
        <v>75</v>
      </c>
      <c r="AU86" s="208" t="s">
        <v>80</v>
      </c>
      <c r="AY86" s="207" t="s">
        <v>156</v>
      </c>
      <c r="BK86" s="209">
        <f>SUM(BK87:BK141)</f>
        <v>0</v>
      </c>
    </row>
    <row r="87" s="1" customFormat="1" ht="24" customHeight="1">
      <c r="B87" s="39"/>
      <c r="C87" s="212" t="s">
        <v>80</v>
      </c>
      <c r="D87" s="212" t="s">
        <v>158</v>
      </c>
      <c r="E87" s="213" t="s">
        <v>509</v>
      </c>
      <c r="F87" s="214" t="s">
        <v>510</v>
      </c>
      <c r="G87" s="215" t="s">
        <v>511</v>
      </c>
      <c r="H87" s="216">
        <v>50</v>
      </c>
      <c r="I87" s="217"/>
      <c r="J87" s="218">
        <f>ROUND(I87*H87,2)</f>
        <v>0</v>
      </c>
      <c r="K87" s="214" t="s">
        <v>162</v>
      </c>
      <c r="L87" s="44"/>
      <c r="M87" s="219" t="s">
        <v>19</v>
      </c>
      <c r="N87" s="220" t="s">
        <v>47</v>
      </c>
      <c r="O87" s="84"/>
      <c r="P87" s="221">
        <f>O87*H87</f>
        <v>0</v>
      </c>
      <c r="Q87" s="221">
        <v>0</v>
      </c>
      <c r="R87" s="221">
        <f>Q87*H87</f>
        <v>0</v>
      </c>
      <c r="S87" s="221">
        <v>0</v>
      </c>
      <c r="T87" s="222">
        <f>S87*H87</f>
        <v>0</v>
      </c>
      <c r="AR87" s="223" t="s">
        <v>163</v>
      </c>
      <c r="AT87" s="223" t="s">
        <v>158</v>
      </c>
      <c r="AU87" s="223" t="s">
        <v>86</v>
      </c>
      <c r="AY87" s="18" t="s">
        <v>156</v>
      </c>
      <c r="BE87" s="224">
        <f>IF(N87="základní",J87,0)</f>
        <v>0</v>
      </c>
      <c r="BF87" s="224">
        <f>IF(N87="snížená",J87,0)</f>
        <v>0</v>
      </c>
      <c r="BG87" s="224">
        <f>IF(N87="zákl. přenesená",J87,0)</f>
        <v>0</v>
      </c>
      <c r="BH87" s="224">
        <f>IF(N87="sníž. přenesená",J87,0)</f>
        <v>0</v>
      </c>
      <c r="BI87" s="224">
        <f>IF(N87="nulová",J87,0)</f>
        <v>0</v>
      </c>
      <c r="BJ87" s="18" t="s">
        <v>80</v>
      </c>
      <c r="BK87" s="224">
        <f>ROUND(I87*H87,2)</f>
        <v>0</v>
      </c>
      <c r="BL87" s="18" t="s">
        <v>163</v>
      </c>
      <c r="BM87" s="223" t="s">
        <v>512</v>
      </c>
    </row>
    <row r="88" s="1" customFormat="1">
      <c r="B88" s="39"/>
      <c r="C88" s="40"/>
      <c r="D88" s="225" t="s">
        <v>165</v>
      </c>
      <c r="E88" s="40"/>
      <c r="F88" s="226" t="s">
        <v>513</v>
      </c>
      <c r="G88" s="40"/>
      <c r="H88" s="40"/>
      <c r="I88" s="136"/>
      <c r="J88" s="40"/>
      <c r="K88" s="40"/>
      <c r="L88" s="44"/>
      <c r="M88" s="227"/>
      <c r="N88" s="84"/>
      <c r="O88" s="84"/>
      <c r="P88" s="84"/>
      <c r="Q88" s="84"/>
      <c r="R88" s="84"/>
      <c r="S88" s="84"/>
      <c r="T88" s="85"/>
      <c r="AT88" s="18" t="s">
        <v>165</v>
      </c>
      <c r="AU88" s="18" t="s">
        <v>86</v>
      </c>
    </row>
    <row r="89" s="12" customFormat="1">
      <c r="B89" s="228"/>
      <c r="C89" s="229"/>
      <c r="D89" s="225" t="s">
        <v>167</v>
      </c>
      <c r="E89" s="230" t="s">
        <v>503</v>
      </c>
      <c r="F89" s="231" t="s">
        <v>514</v>
      </c>
      <c r="G89" s="229"/>
      <c r="H89" s="232">
        <v>50</v>
      </c>
      <c r="I89" s="233"/>
      <c r="J89" s="229"/>
      <c r="K89" s="229"/>
      <c r="L89" s="234"/>
      <c r="M89" s="235"/>
      <c r="N89" s="236"/>
      <c r="O89" s="236"/>
      <c r="P89" s="236"/>
      <c r="Q89" s="236"/>
      <c r="R89" s="236"/>
      <c r="S89" s="236"/>
      <c r="T89" s="237"/>
      <c r="AT89" s="238" t="s">
        <v>167</v>
      </c>
      <c r="AU89" s="238" t="s">
        <v>86</v>
      </c>
      <c r="AV89" s="12" t="s">
        <v>86</v>
      </c>
      <c r="AW89" s="12" t="s">
        <v>37</v>
      </c>
      <c r="AX89" s="12" t="s">
        <v>76</v>
      </c>
      <c r="AY89" s="238" t="s">
        <v>156</v>
      </c>
    </row>
    <row r="90" s="13" customFormat="1">
      <c r="B90" s="239"/>
      <c r="C90" s="240"/>
      <c r="D90" s="225" t="s">
        <v>167</v>
      </c>
      <c r="E90" s="241" t="s">
        <v>19</v>
      </c>
      <c r="F90" s="242" t="s">
        <v>169</v>
      </c>
      <c r="G90" s="240"/>
      <c r="H90" s="243">
        <v>50</v>
      </c>
      <c r="I90" s="244"/>
      <c r="J90" s="240"/>
      <c r="K90" s="240"/>
      <c r="L90" s="245"/>
      <c r="M90" s="246"/>
      <c r="N90" s="247"/>
      <c r="O90" s="247"/>
      <c r="P90" s="247"/>
      <c r="Q90" s="247"/>
      <c r="R90" s="247"/>
      <c r="S90" s="247"/>
      <c r="T90" s="248"/>
      <c r="AT90" s="249" t="s">
        <v>167</v>
      </c>
      <c r="AU90" s="249" t="s">
        <v>86</v>
      </c>
      <c r="AV90" s="13" t="s">
        <v>163</v>
      </c>
      <c r="AW90" s="13" t="s">
        <v>37</v>
      </c>
      <c r="AX90" s="13" t="s">
        <v>80</v>
      </c>
      <c r="AY90" s="249" t="s">
        <v>156</v>
      </c>
    </row>
    <row r="91" s="1" customFormat="1" ht="16.5" customHeight="1">
      <c r="B91" s="39"/>
      <c r="C91" s="250" t="s">
        <v>86</v>
      </c>
      <c r="D91" s="250" t="s">
        <v>240</v>
      </c>
      <c r="E91" s="251" t="s">
        <v>515</v>
      </c>
      <c r="F91" s="252" t="s">
        <v>516</v>
      </c>
      <c r="G91" s="253" t="s">
        <v>172</v>
      </c>
      <c r="H91" s="254">
        <v>3.125</v>
      </c>
      <c r="I91" s="255"/>
      <c r="J91" s="256">
        <f>ROUND(I91*H91,2)</f>
        <v>0</v>
      </c>
      <c r="K91" s="252" t="s">
        <v>162</v>
      </c>
      <c r="L91" s="257"/>
      <c r="M91" s="258" t="s">
        <v>19</v>
      </c>
      <c r="N91" s="259" t="s">
        <v>47</v>
      </c>
      <c r="O91" s="84"/>
      <c r="P91" s="221">
        <f>O91*H91</f>
        <v>0</v>
      </c>
      <c r="Q91" s="221">
        <v>0.20999999999999999</v>
      </c>
      <c r="R91" s="221">
        <f>Q91*H91</f>
        <v>0.65625</v>
      </c>
      <c r="S91" s="221">
        <v>0</v>
      </c>
      <c r="T91" s="222">
        <f>S91*H91</f>
        <v>0</v>
      </c>
      <c r="AR91" s="223" t="s">
        <v>205</v>
      </c>
      <c r="AT91" s="223" t="s">
        <v>240</v>
      </c>
      <c r="AU91" s="223" t="s">
        <v>86</v>
      </c>
      <c r="AY91" s="18" t="s">
        <v>156</v>
      </c>
      <c r="BE91" s="224">
        <f>IF(N91="základní",J91,0)</f>
        <v>0</v>
      </c>
      <c r="BF91" s="224">
        <f>IF(N91="snížená",J91,0)</f>
        <v>0</v>
      </c>
      <c r="BG91" s="224">
        <f>IF(N91="zákl. přenesená",J91,0)</f>
        <v>0</v>
      </c>
      <c r="BH91" s="224">
        <f>IF(N91="sníž. přenesená",J91,0)</f>
        <v>0</v>
      </c>
      <c r="BI91" s="224">
        <f>IF(N91="nulová",J91,0)</f>
        <v>0</v>
      </c>
      <c r="BJ91" s="18" t="s">
        <v>80</v>
      </c>
      <c r="BK91" s="224">
        <f>ROUND(I91*H91,2)</f>
        <v>0</v>
      </c>
      <c r="BL91" s="18" t="s">
        <v>163</v>
      </c>
      <c r="BM91" s="223" t="s">
        <v>517</v>
      </c>
    </row>
    <row r="92" s="12" customFormat="1">
      <c r="B92" s="228"/>
      <c r="C92" s="229"/>
      <c r="D92" s="225" t="s">
        <v>167</v>
      </c>
      <c r="E92" s="229"/>
      <c r="F92" s="231" t="s">
        <v>518</v>
      </c>
      <c r="G92" s="229"/>
      <c r="H92" s="232">
        <v>3.125</v>
      </c>
      <c r="I92" s="233"/>
      <c r="J92" s="229"/>
      <c r="K92" s="229"/>
      <c r="L92" s="234"/>
      <c r="M92" s="235"/>
      <c r="N92" s="236"/>
      <c r="O92" s="236"/>
      <c r="P92" s="236"/>
      <c r="Q92" s="236"/>
      <c r="R92" s="236"/>
      <c r="S92" s="236"/>
      <c r="T92" s="237"/>
      <c r="AT92" s="238" t="s">
        <v>167</v>
      </c>
      <c r="AU92" s="238" t="s">
        <v>86</v>
      </c>
      <c r="AV92" s="12" t="s">
        <v>86</v>
      </c>
      <c r="AW92" s="12" t="s">
        <v>4</v>
      </c>
      <c r="AX92" s="12" t="s">
        <v>80</v>
      </c>
      <c r="AY92" s="238" t="s">
        <v>156</v>
      </c>
    </row>
    <row r="93" s="1" customFormat="1" ht="24" customHeight="1">
      <c r="B93" s="39"/>
      <c r="C93" s="212" t="s">
        <v>177</v>
      </c>
      <c r="D93" s="212" t="s">
        <v>158</v>
      </c>
      <c r="E93" s="213" t="s">
        <v>519</v>
      </c>
      <c r="F93" s="214" t="s">
        <v>520</v>
      </c>
      <c r="G93" s="215" t="s">
        <v>511</v>
      </c>
      <c r="H93" s="216">
        <v>50</v>
      </c>
      <c r="I93" s="217"/>
      <c r="J93" s="218">
        <f>ROUND(I93*H93,2)</f>
        <v>0</v>
      </c>
      <c r="K93" s="214" t="s">
        <v>162</v>
      </c>
      <c r="L93" s="44"/>
      <c r="M93" s="219" t="s">
        <v>19</v>
      </c>
      <c r="N93" s="220" t="s">
        <v>47</v>
      </c>
      <c r="O93" s="84"/>
      <c r="P93" s="221">
        <f>O93*H93</f>
        <v>0</v>
      </c>
      <c r="Q93" s="221">
        <v>0</v>
      </c>
      <c r="R93" s="221">
        <f>Q93*H93</f>
        <v>0</v>
      </c>
      <c r="S93" s="221">
        <v>0</v>
      </c>
      <c r="T93" s="222">
        <f>S93*H93</f>
        <v>0</v>
      </c>
      <c r="AR93" s="223" t="s">
        <v>163</v>
      </c>
      <c r="AT93" s="223" t="s">
        <v>158</v>
      </c>
      <c r="AU93" s="223" t="s">
        <v>86</v>
      </c>
      <c r="AY93" s="18" t="s">
        <v>156</v>
      </c>
      <c r="BE93" s="224">
        <f>IF(N93="základní",J93,0)</f>
        <v>0</v>
      </c>
      <c r="BF93" s="224">
        <f>IF(N93="snížená",J93,0)</f>
        <v>0</v>
      </c>
      <c r="BG93" s="224">
        <f>IF(N93="zákl. přenesená",J93,0)</f>
        <v>0</v>
      </c>
      <c r="BH93" s="224">
        <f>IF(N93="sníž. přenesená",J93,0)</f>
        <v>0</v>
      </c>
      <c r="BI93" s="224">
        <f>IF(N93="nulová",J93,0)</f>
        <v>0</v>
      </c>
      <c r="BJ93" s="18" t="s">
        <v>80</v>
      </c>
      <c r="BK93" s="224">
        <f>ROUND(I93*H93,2)</f>
        <v>0</v>
      </c>
      <c r="BL93" s="18" t="s">
        <v>163</v>
      </c>
      <c r="BM93" s="223" t="s">
        <v>521</v>
      </c>
    </row>
    <row r="94" s="1" customFormat="1">
      <c r="B94" s="39"/>
      <c r="C94" s="40"/>
      <c r="D94" s="225" t="s">
        <v>165</v>
      </c>
      <c r="E94" s="40"/>
      <c r="F94" s="226" t="s">
        <v>522</v>
      </c>
      <c r="G94" s="40"/>
      <c r="H94" s="40"/>
      <c r="I94" s="136"/>
      <c r="J94" s="40"/>
      <c r="K94" s="40"/>
      <c r="L94" s="44"/>
      <c r="M94" s="227"/>
      <c r="N94" s="84"/>
      <c r="O94" s="84"/>
      <c r="P94" s="84"/>
      <c r="Q94" s="84"/>
      <c r="R94" s="84"/>
      <c r="S94" s="84"/>
      <c r="T94" s="85"/>
      <c r="AT94" s="18" t="s">
        <v>165</v>
      </c>
      <c r="AU94" s="18" t="s">
        <v>86</v>
      </c>
    </row>
    <row r="95" s="12" customFormat="1">
      <c r="B95" s="228"/>
      <c r="C95" s="229"/>
      <c r="D95" s="225" t="s">
        <v>167</v>
      </c>
      <c r="E95" s="230" t="s">
        <v>19</v>
      </c>
      <c r="F95" s="231" t="s">
        <v>503</v>
      </c>
      <c r="G95" s="229"/>
      <c r="H95" s="232">
        <v>50</v>
      </c>
      <c r="I95" s="233"/>
      <c r="J95" s="229"/>
      <c r="K95" s="229"/>
      <c r="L95" s="234"/>
      <c r="M95" s="235"/>
      <c r="N95" s="236"/>
      <c r="O95" s="236"/>
      <c r="P95" s="236"/>
      <c r="Q95" s="236"/>
      <c r="R95" s="236"/>
      <c r="S95" s="236"/>
      <c r="T95" s="237"/>
      <c r="AT95" s="238" t="s">
        <v>167</v>
      </c>
      <c r="AU95" s="238" t="s">
        <v>86</v>
      </c>
      <c r="AV95" s="12" t="s">
        <v>86</v>
      </c>
      <c r="AW95" s="12" t="s">
        <v>37</v>
      </c>
      <c r="AX95" s="12" t="s">
        <v>76</v>
      </c>
      <c r="AY95" s="238" t="s">
        <v>156</v>
      </c>
    </row>
    <row r="96" s="13" customFormat="1">
      <c r="B96" s="239"/>
      <c r="C96" s="240"/>
      <c r="D96" s="225" t="s">
        <v>167</v>
      </c>
      <c r="E96" s="241" t="s">
        <v>19</v>
      </c>
      <c r="F96" s="242" t="s">
        <v>169</v>
      </c>
      <c r="G96" s="240"/>
      <c r="H96" s="243">
        <v>50</v>
      </c>
      <c r="I96" s="244"/>
      <c r="J96" s="240"/>
      <c r="K96" s="240"/>
      <c r="L96" s="245"/>
      <c r="M96" s="246"/>
      <c r="N96" s="247"/>
      <c r="O96" s="247"/>
      <c r="P96" s="247"/>
      <c r="Q96" s="247"/>
      <c r="R96" s="247"/>
      <c r="S96" s="247"/>
      <c r="T96" s="248"/>
      <c r="AT96" s="249" t="s">
        <v>167</v>
      </c>
      <c r="AU96" s="249" t="s">
        <v>86</v>
      </c>
      <c r="AV96" s="13" t="s">
        <v>163</v>
      </c>
      <c r="AW96" s="13" t="s">
        <v>37</v>
      </c>
      <c r="AX96" s="13" t="s">
        <v>80</v>
      </c>
      <c r="AY96" s="249" t="s">
        <v>156</v>
      </c>
    </row>
    <row r="97" s="1" customFormat="1" ht="16.5" customHeight="1">
      <c r="B97" s="39"/>
      <c r="C97" s="250" t="s">
        <v>163</v>
      </c>
      <c r="D97" s="250" t="s">
        <v>240</v>
      </c>
      <c r="E97" s="251" t="s">
        <v>523</v>
      </c>
      <c r="F97" s="252" t="s">
        <v>524</v>
      </c>
      <c r="G97" s="253" t="s">
        <v>511</v>
      </c>
      <c r="H97" s="254">
        <v>10</v>
      </c>
      <c r="I97" s="255"/>
      <c r="J97" s="256">
        <f>ROUND(I97*H97,2)</f>
        <v>0</v>
      </c>
      <c r="K97" s="252" t="s">
        <v>19</v>
      </c>
      <c r="L97" s="257"/>
      <c r="M97" s="258" t="s">
        <v>19</v>
      </c>
      <c r="N97" s="259" t="s">
        <v>47</v>
      </c>
      <c r="O97" s="84"/>
      <c r="P97" s="221">
        <f>O97*H97</f>
        <v>0</v>
      </c>
      <c r="Q97" s="221">
        <v>0.00020000000000000001</v>
      </c>
      <c r="R97" s="221">
        <f>Q97*H97</f>
        <v>0.002</v>
      </c>
      <c r="S97" s="221">
        <v>0</v>
      </c>
      <c r="T97" s="222">
        <f>S97*H97</f>
        <v>0</v>
      </c>
      <c r="AR97" s="223" t="s">
        <v>205</v>
      </c>
      <c r="AT97" s="223" t="s">
        <v>240</v>
      </c>
      <c r="AU97" s="223" t="s">
        <v>86</v>
      </c>
      <c r="AY97" s="18" t="s">
        <v>156</v>
      </c>
      <c r="BE97" s="224">
        <f>IF(N97="základní",J97,0)</f>
        <v>0</v>
      </c>
      <c r="BF97" s="224">
        <f>IF(N97="snížená",J97,0)</f>
        <v>0</v>
      </c>
      <c r="BG97" s="224">
        <f>IF(N97="zákl. přenesená",J97,0)</f>
        <v>0</v>
      </c>
      <c r="BH97" s="224">
        <f>IF(N97="sníž. přenesená",J97,0)</f>
        <v>0</v>
      </c>
      <c r="BI97" s="224">
        <f>IF(N97="nulová",J97,0)</f>
        <v>0</v>
      </c>
      <c r="BJ97" s="18" t="s">
        <v>80</v>
      </c>
      <c r="BK97" s="224">
        <f>ROUND(I97*H97,2)</f>
        <v>0</v>
      </c>
      <c r="BL97" s="18" t="s">
        <v>163</v>
      </c>
      <c r="BM97" s="223" t="s">
        <v>525</v>
      </c>
    </row>
    <row r="98" s="1" customFormat="1" ht="16.5" customHeight="1">
      <c r="B98" s="39"/>
      <c r="C98" s="250" t="s">
        <v>187</v>
      </c>
      <c r="D98" s="250" t="s">
        <v>240</v>
      </c>
      <c r="E98" s="251" t="s">
        <v>526</v>
      </c>
      <c r="F98" s="252" t="s">
        <v>527</v>
      </c>
      <c r="G98" s="253" t="s">
        <v>511</v>
      </c>
      <c r="H98" s="254">
        <v>10</v>
      </c>
      <c r="I98" s="255"/>
      <c r="J98" s="256">
        <f>ROUND(I98*H98,2)</f>
        <v>0</v>
      </c>
      <c r="K98" s="252" t="s">
        <v>19</v>
      </c>
      <c r="L98" s="257"/>
      <c r="M98" s="258" t="s">
        <v>19</v>
      </c>
      <c r="N98" s="259" t="s">
        <v>47</v>
      </c>
      <c r="O98" s="84"/>
      <c r="P98" s="221">
        <f>O98*H98</f>
        <v>0</v>
      </c>
      <c r="Q98" s="221">
        <v>0.00020000000000000001</v>
      </c>
      <c r="R98" s="221">
        <f>Q98*H98</f>
        <v>0.002</v>
      </c>
      <c r="S98" s="221">
        <v>0</v>
      </c>
      <c r="T98" s="222">
        <f>S98*H98</f>
        <v>0</v>
      </c>
      <c r="AR98" s="223" t="s">
        <v>205</v>
      </c>
      <c r="AT98" s="223" t="s">
        <v>240</v>
      </c>
      <c r="AU98" s="223" t="s">
        <v>86</v>
      </c>
      <c r="AY98" s="18" t="s">
        <v>156</v>
      </c>
      <c r="BE98" s="224">
        <f>IF(N98="základní",J98,0)</f>
        <v>0</v>
      </c>
      <c r="BF98" s="224">
        <f>IF(N98="snížená",J98,0)</f>
        <v>0</v>
      </c>
      <c r="BG98" s="224">
        <f>IF(N98="zákl. přenesená",J98,0)</f>
        <v>0</v>
      </c>
      <c r="BH98" s="224">
        <f>IF(N98="sníž. přenesená",J98,0)</f>
        <v>0</v>
      </c>
      <c r="BI98" s="224">
        <f>IF(N98="nulová",J98,0)</f>
        <v>0</v>
      </c>
      <c r="BJ98" s="18" t="s">
        <v>80</v>
      </c>
      <c r="BK98" s="224">
        <f>ROUND(I98*H98,2)</f>
        <v>0</v>
      </c>
      <c r="BL98" s="18" t="s">
        <v>163</v>
      </c>
      <c r="BM98" s="223" t="s">
        <v>528</v>
      </c>
    </row>
    <row r="99" s="1" customFormat="1" ht="16.5" customHeight="1">
      <c r="B99" s="39"/>
      <c r="C99" s="250" t="s">
        <v>193</v>
      </c>
      <c r="D99" s="250" t="s">
        <v>240</v>
      </c>
      <c r="E99" s="251" t="s">
        <v>529</v>
      </c>
      <c r="F99" s="252" t="s">
        <v>530</v>
      </c>
      <c r="G99" s="253" t="s">
        <v>511</v>
      </c>
      <c r="H99" s="254">
        <v>10</v>
      </c>
      <c r="I99" s="255"/>
      <c r="J99" s="256">
        <f>ROUND(I99*H99,2)</f>
        <v>0</v>
      </c>
      <c r="K99" s="252" t="s">
        <v>19</v>
      </c>
      <c r="L99" s="257"/>
      <c r="M99" s="258" t="s">
        <v>19</v>
      </c>
      <c r="N99" s="259" t="s">
        <v>47</v>
      </c>
      <c r="O99" s="84"/>
      <c r="P99" s="221">
        <f>O99*H99</f>
        <v>0</v>
      </c>
      <c r="Q99" s="221">
        <v>0.0030000000000000001</v>
      </c>
      <c r="R99" s="221">
        <f>Q99*H99</f>
        <v>0.029999999999999999</v>
      </c>
      <c r="S99" s="221">
        <v>0</v>
      </c>
      <c r="T99" s="222">
        <f>S99*H99</f>
        <v>0</v>
      </c>
      <c r="AR99" s="223" t="s">
        <v>205</v>
      </c>
      <c r="AT99" s="223" t="s">
        <v>240</v>
      </c>
      <c r="AU99" s="223" t="s">
        <v>86</v>
      </c>
      <c r="AY99" s="18" t="s">
        <v>156</v>
      </c>
      <c r="BE99" s="224">
        <f>IF(N99="základní",J99,0)</f>
        <v>0</v>
      </c>
      <c r="BF99" s="224">
        <f>IF(N99="snížená",J99,0)</f>
        <v>0</v>
      </c>
      <c r="BG99" s="224">
        <f>IF(N99="zákl. přenesená",J99,0)</f>
        <v>0</v>
      </c>
      <c r="BH99" s="224">
        <f>IF(N99="sníž. přenesená",J99,0)</f>
        <v>0</v>
      </c>
      <c r="BI99" s="224">
        <f>IF(N99="nulová",J99,0)</f>
        <v>0</v>
      </c>
      <c r="BJ99" s="18" t="s">
        <v>80</v>
      </c>
      <c r="BK99" s="224">
        <f>ROUND(I99*H99,2)</f>
        <v>0</v>
      </c>
      <c r="BL99" s="18" t="s">
        <v>163</v>
      </c>
      <c r="BM99" s="223" t="s">
        <v>531</v>
      </c>
    </row>
    <row r="100" s="1" customFormat="1" ht="16.5" customHeight="1">
      <c r="B100" s="39"/>
      <c r="C100" s="250" t="s">
        <v>201</v>
      </c>
      <c r="D100" s="250" t="s">
        <v>240</v>
      </c>
      <c r="E100" s="251" t="s">
        <v>532</v>
      </c>
      <c r="F100" s="252" t="s">
        <v>533</v>
      </c>
      <c r="G100" s="253" t="s">
        <v>511</v>
      </c>
      <c r="H100" s="254">
        <v>10</v>
      </c>
      <c r="I100" s="255"/>
      <c r="J100" s="256">
        <f>ROUND(I100*H100,2)</f>
        <v>0</v>
      </c>
      <c r="K100" s="252" t="s">
        <v>19</v>
      </c>
      <c r="L100" s="257"/>
      <c r="M100" s="258" t="s">
        <v>19</v>
      </c>
      <c r="N100" s="259" t="s">
        <v>47</v>
      </c>
      <c r="O100" s="84"/>
      <c r="P100" s="221">
        <f>O100*H100</f>
        <v>0</v>
      </c>
      <c r="Q100" s="221">
        <v>0.0030000000000000001</v>
      </c>
      <c r="R100" s="221">
        <f>Q100*H100</f>
        <v>0.029999999999999999</v>
      </c>
      <c r="S100" s="221">
        <v>0</v>
      </c>
      <c r="T100" s="222">
        <f>S100*H100</f>
        <v>0</v>
      </c>
      <c r="AR100" s="223" t="s">
        <v>205</v>
      </c>
      <c r="AT100" s="223" t="s">
        <v>240</v>
      </c>
      <c r="AU100" s="223" t="s">
        <v>86</v>
      </c>
      <c r="AY100" s="18" t="s">
        <v>156</v>
      </c>
      <c r="BE100" s="224">
        <f>IF(N100="základní",J100,0)</f>
        <v>0</v>
      </c>
      <c r="BF100" s="224">
        <f>IF(N100="snížená",J100,0)</f>
        <v>0</v>
      </c>
      <c r="BG100" s="224">
        <f>IF(N100="zákl. přenesená",J100,0)</f>
        <v>0</v>
      </c>
      <c r="BH100" s="224">
        <f>IF(N100="sníž. přenesená",J100,0)</f>
        <v>0</v>
      </c>
      <c r="BI100" s="224">
        <f>IF(N100="nulová",J100,0)</f>
        <v>0</v>
      </c>
      <c r="BJ100" s="18" t="s">
        <v>80</v>
      </c>
      <c r="BK100" s="224">
        <f>ROUND(I100*H100,2)</f>
        <v>0</v>
      </c>
      <c r="BL100" s="18" t="s">
        <v>163</v>
      </c>
      <c r="BM100" s="223" t="s">
        <v>534</v>
      </c>
    </row>
    <row r="101" s="1" customFormat="1" ht="16.5" customHeight="1">
      <c r="B101" s="39"/>
      <c r="C101" s="250" t="s">
        <v>205</v>
      </c>
      <c r="D101" s="250" t="s">
        <v>240</v>
      </c>
      <c r="E101" s="251" t="s">
        <v>535</v>
      </c>
      <c r="F101" s="252" t="s">
        <v>536</v>
      </c>
      <c r="G101" s="253" t="s">
        <v>511</v>
      </c>
      <c r="H101" s="254">
        <v>10</v>
      </c>
      <c r="I101" s="255"/>
      <c r="J101" s="256">
        <f>ROUND(I101*H101,2)</f>
        <v>0</v>
      </c>
      <c r="K101" s="252" t="s">
        <v>19</v>
      </c>
      <c r="L101" s="257"/>
      <c r="M101" s="258" t="s">
        <v>19</v>
      </c>
      <c r="N101" s="259" t="s">
        <v>47</v>
      </c>
      <c r="O101" s="84"/>
      <c r="P101" s="221">
        <f>O101*H101</f>
        <v>0</v>
      </c>
      <c r="Q101" s="221">
        <v>0.0040000000000000001</v>
      </c>
      <c r="R101" s="221">
        <f>Q101*H101</f>
        <v>0.040000000000000001</v>
      </c>
      <c r="S101" s="221">
        <v>0</v>
      </c>
      <c r="T101" s="222">
        <f>S101*H101</f>
        <v>0</v>
      </c>
      <c r="AR101" s="223" t="s">
        <v>205</v>
      </c>
      <c r="AT101" s="223" t="s">
        <v>240</v>
      </c>
      <c r="AU101" s="223" t="s">
        <v>86</v>
      </c>
      <c r="AY101" s="18" t="s">
        <v>156</v>
      </c>
      <c r="BE101" s="224">
        <f>IF(N101="základní",J101,0)</f>
        <v>0</v>
      </c>
      <c r="BF101" s="224">
        <f>IF(N101="snížená",J101,0)</f>
        <v>0</v>
      </c>
      <c r="BG101" s="224">
        <f>IF(N101="zákl. přenesená",J101,0)</f>
        <v>0</v>
      </c>
      <c r="BH101" s="224">
        <f>IF(N101="sníž. přenesená",J101,0)</f>
        <v>0</v>
      </c>
      <c r="BI101" s="224">
        <f>IF(N101="nulová",J101,0)</f>
        <v>0</v>
      </c>
      <c r="BJ101" s="18" t="s">
        <v>80</v>
      </c>
      <c r="BK101" s="224">
        <f>ROUND(I101*H101,2)</f>
        <v>0</v>
      </c>
      <c r="BL101" s="18" t="s">
        <v>163</v>
      </c>
      <c r="BM101" s="223" t="s">
        <v>537</v>
      </c>
    </row>
    <row r="102" s="1" customFormat="1" ht="16.5" customHeight="1">
      <c r="B102" s="39"/>
      <c r="C102" s="212" t="s">
        <v>210</v>
      </c>
      <c r="D102" s="212" t="s">
        <v>158</v>
      </c>
      <c r="E102" s="213" t="s">
        <v>538</v>
      </c>
      <c r="F102" s="214" t="s">
        <v>539</v>
      </c>
      <c r="G102" s="215" t="s">
        <v>511</v>
      </c>
      <c r="H102" s="216">
        <v>50</v>
      </c>
      <c r="I102" s="217"/>
      <c r="J102" s="218">
        <f>ROUND(I102*H102,2)</f>
        <v>0</v>
      </c>
      <c r="K102" s="214" t="s">
        <v>162</v>
      </c>
      <c r="L102" s="44"/>
      <c r="M102" s="219" t="s">
        <v>19</v>
      </c>
      <c r="N102" s="220" t="s">
        <v>47</v>
      </c>
      <c r="O102" s="84"/>
      <c r="P102" s="221">
        <f>O102*H102</f>
        <v>0</v>
      </c>
      <c r="Q102" s="221">
        <v>5.1999999999999997E-05</v>
      </c>
      <c r="R102" s="221">
        <f>Q102*H102</f>
        <v>0.0025999999999999999</v>
      </c>
      <c r="S102" s="221">
        <v>0</v>
      </c>
      <c r="T102" s="222">
        <f>S102*H102</f>
        <v>0</v>
      </c>
      <c r="AR102" s="223" t="s">
        <v>163</v>
      </c>
      <c r="AT102" s="223" t="s">
        <v>158</v>
      </c>
      <c r="AU102" s="223" t="s">
        <v>86</v>
      </c>
      <c r="AY102" s="18" t="s">
        <v>156</v>
      </c>
      <c r="BE102" s="224">
        <f>IF(N102="základní",J102,0)</f>
        <v>0</v>
      </c>
      <c r="BF102" s="224">
        <f>IF(N102="snížená",J102,0)</f>
        <v>0</v>
      </c>
      <c r="BG102" s="224">
        <f>IF(N102="zákl. přenesená",J102,0)</f>
        <v>0</v>
      </c>
      <c r="BH102" s="224">
        <f>IF(N102="sníž. přenesená",J102,0)</f>
        <v>0</v>
      </c>
      <c r="BI102" s="224">
        <f>IF(N102="nulová",J102,0)</f>
        <v>0</v>
      </c>
      <c r="BJ102" s="18" t="s">
        <v>80</v>
      </c>
      <c r="BK102" s="224">
        <f>ROUND(I102*H102,2)</f>
        <v>0</v>
      </c>
      <c r="BL102" s="18" t="s">
        <v>163</v>
      </c>
      <c r="BM102" s="223" t="s">
        <v>540</v>
      </c>
    </row>
    <row r="103" s="1" customFormat="1">
      <c r="B103" s="39"/>
      <c r="C103" s="40"/>
      <c r="D103" s="225" t="s">
        <v>165</v>
      </c>
      <c r="E103" s="40"/>
      <c r="F103" s="226" t="s">
        <v>541</v>
      </c>
      <c r="G103" s="40"/>
      <c r="H103" s="40"/>
      <c r="I103" s="136"/>
      <c r="J103" s="40"/>
      <c r="K103" s="40"/>
      <c r="L103" s="44"/>
      <c r="M103" s="227"/>
      <c r="N103" s="84"/>
      <c r="O103" s="84"/>
      <c r="P103" s="84"/>
      <c r="Q103" s="84"/>
      <c r="R103" s="84"/>
      <c r="S103" s="84"/>
      <c r="T103" s="85"/>
      <c r="AT103" s="18" t="s">
        <v>165</v>
      </c>
      <c r="AU103" s="18" t="s">
        <v>86</v>
      </c>
    </row>
    <row r="104" s="12" customFormat="1">
      <c r="B104" s="228"/>
      <c r="C104" s="229"/>
      <c r="D104" s="225" t="s">
        <v>167</v>
      </c>
      <c r="E104" s="230" t="s">
        <v>19</v>
      </c>
      <c r="F104" s="231" t="s">
        <v>503</v>
      </c>
      <c r="G104" s="229"/>
      <c r="H104" s="232">
        <v>50</v>
      </c>
      <c r="I104" s="233"/>
      <c r="J104" s="229"/>
      <c r="K104" s="229"/>
      <c r="L104" s="234"/>
      <c r="M104" s="235"/>
      <c r="N104" s="236"/>
      <c r="O104" s="236"/>
      <c r="P104" s="236"/>
      <c r="Q104" s="236"/>
      <c r="R104" s="236"/>
      <c r="S104" s="236"/>
      <c r="T104" s="237"/>
      <c r="AT104" s="238" t="s">
        <v>167</v>
      </c>
      <c r="AU104" s="238" t="s">
        <v>86</v>
      </c>
      <c r="AV104" s="12" t="s">
        <v>86</v>
      </c>
      <c r="AW104" s="12" t="s">
        <v>37</v>
      </c>
      <c r="AX104" s="12" t="s">
        <v>76</v>
      </c>
      <c r="AY104" s="238" t="s">
        <v>156</v>
      </c>
    </row>
    <row r="105" s="13" customFormat="1">
      <c r="B105" s="239"/>
      <c r="C105" s="240"/>
      <c r="D105" s="225" t="s">
        <v>167</v>
      </c>
      <c r="E105" s="241" t="s">
        <v>19</v>
      </c>
      <c r="F105" s="242" t="s">
        <v>169</v>
      </c>
      <c r="G105" s="240"/>
      <c r="H105" s="243">
        <v>50</v>
      </c>
      <c r="I105" s="244"/>
      <c r="J105" s="240"/>
      <c r="K105" s="240"/>
      <c r="L105" s="245"/>
      <c r="M105" s="246"/>
      <c r="N105" s="247"/>
      <c r="O105" s="247"/>
      <c r="P105" s="247"/>
      <c r="Q105" s="247"/>
      <c r="R105" s="247"/>
      <c r="S105" s="247"/>
      <c r="T105" s="248"/>
      <c r="AT105" s="249" t="s">
        <v>167</v>
      </c>
      <c r="AU105" s="249" t="s">
        <v>86</v>
      </c>
      <c r="AV105" s="13" t="s">
        <v>163</v>
      </c>
      <c r="AW105" s="13" t="s">
        <v>37</v>
      </c>
      <c r="AX105" s="13" t="s">
        <v>80</v>
      </c>
      <c r="AY105" s="249" t="s">
        <v>156</v>
      </c>
    </row>
    <row r="106" s="1" customFormat="1" ht="16.5" customHeight="1">
      <c r="B106" s="39"/>
      <c r="C106" s="250" t="s">
        <v>215</v>
      </c>
      <c r="D106" s="250" t="s">
        <v>240</v>
      </c>
      <c r="E106" s="251" t="s">
        <v>542</v>
      </c>
      <c r="F106" s="252" t="s">
        <v>543</v>
      </c>
      <c r="G106" s="253" t="s">
        <v>511</v>
      </c>
      <c r="H106" s="254">
        <v>150</v>
      </c>
      <c r="I106" s="255"/>
      <c r="J106" s="256">
        <f>ROUND(I106*H106,2)</f>
        <v>0</v>
      </c>
      <c r="K106" s="252" t="s">
        <v>162</v>
      </c>
      <c r="L106" s="257"/>
      <c r="M106" s="258" t="s">
        <v>19</v>
      </c>
      <c r="N106" s="259" t="s">
        <v>47</v>
      </c>
      <c r="O106" s="84"/>
      <c r="P106" s="221">
        <f>O106*H106</f>
        <v>0</v>
      </c>
      <c r="Q106" s="221">
        <v>0.0047200000000000002</v>
      </c>
      <c r="R106" s="221">
        <f>Q106*H106</f>
        <v>0.70800000000000007</v>
      </c>
      <c r="S106" s="221">
        <v>0</v>
      </c>
      <c r="T106" s="222">
        <f>S106*H106</f>
        <v>0</v>
      </c>
      <c r="AR106" s="223" t="s">
        <v>205</v>
      </c>
      <c r="AT106" s="223" t="s">
        <v>240</v>
      </c>
      <c r="AU106" s="223" t="s">
        <v>86</v>
      </c>
      <c r="AY106" s="18" t="s">
        <v>156</v>
      </c>
      <c r="BE106" s="224">
        <f>IF(N106="základní",J106,0)</f>
        <v>0</v>
      </c>
      <c r="BF106" s="224">
        <f>IF(N106="snížená",J106,0)</f>
        <v>0</v>
      </c>
      <c r="BG106" s="224">
        <f>IF(N106="zákl. přenesená",J106,0)</f>
        <v>0</v>
      </c>
      <c r="BH106" s="224">
        <f>IF(N106="sníž. přenesená",J106,0)</f>
        <v>0</v>
      </c>
      <c r="BI106" s="224">
        <f>IF(N106="nulová",J106,0)</f>
        <v>0</v>
      </c>
      <c r="BJ106" s="18" t="s">
        <v>80</v>
      </c>
      <c r="BK106" s="224">
        <f>ROUND(I106*H106,2)</f>
        <v>0</v>
      </c>
      <c r="BL106" s="18" t="s">
        <v>163</v>
      </c>
      <c r="BM106" s="223" t="s">
        <v>544</v>
      </c>
    </row>
    <row r="107" s="12" customFormat="1">
      <c r="B107" s="228"/>
      <c r="C107" s="229"/>
      <c r="D107" s="225" t="s">
        <v>167</v>
      </c>
      <c r="E107" s="229"/>
      <c r="F107" s="231" t="s">
        <v>545</v>
      </c>
      <c r="G107" s="229"/>
      <c r="H107" s="232">
        <v>150</v>
      </c>
      <c r="I107" s="233"/>
      <c r="J107" s="229"/>
      <c r="K107" s="229"/>
      <c r="L107" s="234"/>
      <c r="M107" s="235"/>
      <c r="N107" s="236"/>
      <c r="O107" s="236"/>
      <c r="P107" s="236"/>
      <c r="Q107" s="236"/>
      <c r="R107" s="236"/>
      <c r="S107" s="236"/>
      <c r="T107" s="237"/>
      <c r="AT107" s="238" t="s">
        <v>167</v>
      </c>
      <c r="AU107" s="238" t="s">
        <v>86</v>
      </c>
      <c r="AV107" s="12" t="s">
        <v>86</v>
      </c>
      <c r="AW107" s="12" t="s">
        <v>4</v>
      </c>
      <c r="AX107" s="12" t="s">
        <v>80</v>
      </c>
      <c r="AY107" s="238" t="s">
        <v>156</v>
      </c>
    </row>
    <row r="108" s="1" customFormat="1" ht="16.5" customHeight="1">
      <c r="B108" s="39"/>
      <c r="C108" s="250" t="s">
        <v>219</v>
      </c>
      <c r="D108" s="250" t="s">
        <v>240</v>
      </c>
      <c r="E108" s="251" t="s">
        <v>546</v>
      </c>
      <c r="F108" s="252" t="s">
        <v>547</v>
      </c>
      <c r="G108" s="253" t="s">
        <v>397</v>
      </c>
      <c r="H108" s="254">
        <v>150</v>
      </c>
      <c r="I108" s="255"/>
      <c r="J108" s="256">
        <f>ROUND(I108*H108,2)</f>
        <v>0</v>
      </c>
      <c r="K108" s="252" t="s">
        <v>19</v>
      </c>
      <c r="L108" s="257"/>
      <c r="M108" s="258" t="s">
        <v>19</v>
      </c>
      <c r="N108" s="259" t="s">
        <v>47</v>
      </c>
      <c r="O108" s="84"/>
      <c r="P108" s="221">
        <f>O108*H108</f>
        <v>0</v>
      </c>
      <c r="Q108" s="221">
        <v>0</v>
      </c>
      <c r="R108" s="221">
        <f>Q108*H108</f>
        <v>0</v>
      </c>
      <c r="S108" s="221">
        <v>0</v>
      </c>
      <c r="T108" s="222">
        <f>S108*H108</f>
        <v>0</v>
      </c>
      <c r="AR108" s="223" t="s">
        <v>205</v>
      </c>
      <c r="AT108" s="223" t="s">
        <v>240</v>
      </c>
      <c r="AU108" s="223" t="s">
        <v>86</v>
      </c>
      <c r="AY108" s="18" t="s">
        <v>156</v>
      </c>
      <c r="BE108" s="224">
        <f>IF(N108="základní",J108,0)</f>
        <v>0</v>
      </c>
      <c r="BF108" s="224">
        <f>IF(N108="snížená",J108,0)</f>
        <v>0</v>
      </c>
      <c r="BG108" s="224">
        <f>IF(N108="zákl. přenesená",J108,0)</f>
        <v>0</v>
      </c>
      <c r="BH108" s="224">
        <f>IF(N108="sníž. přenesená",J108,0)</f>
        <v>0</v>
      </c>
      <c r="BI108" s="224">
        <f>IF(N108="nulová",J108,0)</f>
        <v>0</v>
      </c>
      <c r="BJ108" s="18" t="s">
        <v>80</v>
      </c>
      <c r="BK108" s="224">
        <f>ROUND(I108*H108,2)</f>
        <v>0</v>
      </c>
      <c r="BL108" s="18" t="s">
        <v>163</v>
      </c>
      <c r="BM108" s="223" t="s">
        <v>548</v>
      </c>
    </row>
    <row r="109" s="12" customFormat="1">
      <c r="B109" s="228"/>
      <c r="C109" s="229"/>
      <c r="D109" s="225" t="s">
        <v>167</v>
      </c>
      <c r="E109" s="229"/>
      <c r="F109" s="231" t="s">
        <v>545</v>
      </c>
      <c r="G109" s="229"/>
      <c r="H109" s="232">
        <v>150</v>
      </c>
      <c r="I109" s="233"/>
      <c r="J109" s="229"/>
      <c r="K109" s="229"/>
      <c r="L109" s="234"/>
      <c r="M109" s="235"/>
      <c r="N109" s="236"/>
      <c r="O109" s="236"/>
      <c r="P109" s="236"/>
      <c r="Q109" s="236"/>
      <c r="R109" s="236"/>
      <c r="S109" s="236"/>
      <c r="T109" s="237"/>
      <c r="AT109" s="238" t="s">
        <v>167</v>
      </c>
      <c r="AU109" s="238" t="s">
        <v>86</v>
      </c>
      <c r="AV109" s="12" t="s">
        <v>86</v>
      </c>
      <c r="AW109" s="12" t="s">
        <v>4</v>
      </c>
      <c r="AX109" s="12" t="s">
        <v>80</v>
      </c>
      <c r="AY109" s="238" t="s">
        <v>156</v>
      </c>
    </row>
    <row r="110" s="1" customFormat="1" ht="16.5" customHeight="1">
      <c r="B110" s="39"/>
      <c r="C110" s="250" t="s">
        <v>226</v>
      </c>
      <c r="D110" s="250" t="s">
        <v>240</v>
      </c>
      <c r="E110" s="251" t="s">
        <v>549</v>
      </c>
      <c r="F110" s="252" t="s">
        <v>550</v>
      </c>
      <c r="G110" s="253" t="s">
        <v>511</v>
      </c>
      <c r="H110" s="254">
        <v>150</v>
      </c>
      <c r="I110" s="255"/>
      <c r="J110" s="256">
        <f>ROUND(I110*H110,2)</f>
        <v>0</v>
      </c>
      <c r="K110" s="252" t="s">
        <v>19</v>
      </c>
      <c r="L110" s="257"/>
      <c r="M110" s="258" t="s">
        <v>19</v>
      </c>
      <c r="N110" s="259" t="s">
        <v>47</v>
      </c>
      <c r="O110" s="84"/>
      <c r="P110" s="221">
        <f>O110*H110</f>
        <v>0</v>
      </c>
      <c r="Q110" s="221">
        <v>0</v>
      </c>
      <c r="R110" s="221">
        <f>Q110*H110</f>
        <v>0</v>
      </c>
      <c r="S110" s="221">
        <v>0</v>
      </c>
      <c r="T110" s="222">
        <f>S110*H110</f>
        <v>0</v>
      </c>
      <c r="AR110" s="223" t="s">
        <v>205</v>
      </c>
      <c r="AT110" s="223" t="s">
        <v>240</v>
      </c>
      <c r="AU110" s="223" t="s">
        <v>86</v>
      </c>
      <c r="AY110" s="18" t="s">
        <v>156</v>
      </c>
      <c r="BE110" s="224">
        <f>IF(N110="základní",J110,0)</f>
        <v>0</v>
      </c>
      <c r="BF110" s="224">
        <f>IF(N110="snížená",J110,0)</f>
        <v>0</v>
      </c>
      <c r="BG110" s="224">
        <f>IF(N110="zákl. přenesená",J110,0)</f>
        <v>0</v>
      </c>
      <c r="BH110" s="224">
        <f>IF(N110="sníž. přenesená",J110,0)</f>
        <v>0</v>
      </c>
      <c r="BI110" s="224">
        <f>IF(N110="nulová",J110,0)</f>
        <v>0</v>
      </c>
      <c r="BJ110" s="18" t="s">
        <v>80</v>
      </c>
      <c r="BK110" s="224">
        <f>ROUND(I110*H110,2)</f>
        <v>0</v>
      </c>
      <c r="BL110" s="18" t="s">
        <v>163</v>
      </c>
      <c r="BM110" s="223" t="s">
        <v>551</v>
      </c>
    </row>
    <row r="111" s="12" customFormat="1">
      <c r="B111" s="228"/>
      <c r="C111" s="229"/>
      <c r="D111" s="225" t="s">
        <v>167</v>
      </c>
      <c r="E111" s="229"/>
      <c r="F111" s="231" t="s">
        <v>545</v>
      </c>
      <c r="G111" s="229"/>
      <c r="H111" s="232">
        <v>150</v>
      </c>
      <c r="I111" s="233"/>
      <c r="J111" s="229"/>
      <c r="K111" s="229"/>
      <c r="L111" s="234"/>
      <c r="M111" s="235"/>
      <c r="N111" s="236"/>
      <c r="O111" s="236"/>
      <c r="P111" s="236"/>
      <c r="Q111" s="236"/>
      <c r="R111" s="236"/>
      <c r="S111" s="236"/>
      <c r="T111" s="237"/>
      <c r="AT111" s="238" t="s">
        <v>167</v>
      </c>
      <c r="AU111" s="238" t="s">
        <v>86</v>
      </c>
      <c r="AV111" s="12" t="s">
        <v>86</v>
      </c>
      <c r="AW111" s="12" t="s">
        <v>4</v>
      </c>
      <c r="AX111" s="12" t="s">
        <v>80</v>
      </c>
      <c r="AY111" s="238" t="s">
        <v>156</v>
      </c>
    </row>
    <row r="112" s="1" customFormat="1" ht="16.5" customHeight="1">
      <c r="B112" s="39"/>
      <c r="C112" s="212" t="s">
        <v>232</v>
      </c>
      <c r="D112" s="212" t="s">
        <v>158</v>
      </c>
      <c r="E112" s="213" t="s">
        <v>552</v>
      </c>
      <c r="F112" s="214" t="s">
        <v>553</v>
      </c>
      <c r="G112" s="215" t="s">
        <v>511</v>
      </c>
      <c r="H112" s="216">
        <v>50</v>
      </c>
      <c r="I112" s="217"/>
      <c r="J112" s="218">
        <f>ROUND(I112*H112,2)</f>
        <v>0</v>
      </c>
      <c r="K112" s="214" t="s">
        <v>162</v>
      </c>
      <c r="L112" s="44"/>
      <c r="M112" s="219" t="s">
        <v>19</v>
      </c>
      <c r="N112" s="220" t="s">
        <v>47</v>
      </c>
      <c r="O112" s="84"/>
      <c r="P112" s="221">
        <f>O112*H112</f>
        <v>0</v>
      </c>
      <c r="Q112" s="221">
        <v>0</v>
      </c>
      <c r="R112" s="221">
        <f>Q112*H112</f>
        <v>0</v>
      </c>
      <c r="S112" s="221">
        <v>0</v>
      </c>
      <c r="T112" s="222">
        <f>S112*H112</f>
        <v>0</v>
      </c>
      <c r="AR112" s="223" t="s">
        <v>163</v>
      </c>
      <c r="AT112" s="223" t="s">
        <v>158</v>
      </c>
      <c r="AU112" s="223" t="s">
        <v>86</v>
      </c>
      <c r="AY112" s="18" t="s">
        <v>156</v>
      </c>
      <c r="BE112" s="224">
        <f>IF(N112="základní",J112,0)</f>
        <v>0</v>
      </c>
      <c r="BF112" s="224">
        <f>IF(N112="snížená",J112,0)</f>
        <v>0</v>
      </c>
      <c r="BG112" s="224">
        <f>IF(N112="zákl. přenesená",J112,0)</f>
        <v>0</v>
      </c>
      <c r="BH112" s="224">
        <f>IF(N112="sníž. přenesená",J112,0)</f>
        <v>0</v>
      </c>
      <c r="BI112" s="224">
        <f>IF(N112="nulová",J112,0)</f>
        <v>0</v>
      </c>
      <c r="BJ112" s="18" t="s">
        <v>80</v>
      </c>
      <c r="BK112" s="224">
        <f>ROUND(I112*H112,2)</f>
        <v>0</v>
      </c>
      <c r="BL112" s="18" t="s">
        <v>163</v>
      </c>
      <c r="BM112" s="223" t="s">
        <v>554</v>
      </c>
    </row>
    <row r="113" s="1" customFormat="1">
      <c r="B113" s="39"/>
      <c r="C113" s="40"/>
      <c r="D113" s="225" t="s">
        <v>165</v>
      </c>
      <c r="E113" s="40"/>
      <c r="F113" s="226" t="s">
        <v>555</v>
      </c>
      <c r="G113" s="40"/>
      <c r="H113" s="40"/>
      <c r="I113" s="136"/>
      <c r="J113" s="40"/>
      <c r="K113" s="40"/>
      <c r="L113" s="44"/>
      <c r="M113" s="227"/>
      <c r="N113" s="84"/>
      <c r="O113" s="84"/>
      <c r="P113" s="84"/>
      <c r="Q113" s="84"/>
      <c r="R113" s="84"/>
      <c r="S113" s="84"/>
      <c r="T113" s="85"/>
      <c r="AT113" s="18" t="s">
        <v>165</v>
      </c>
      <c r="AU113" s="18" t="s">
        <v>86</v>
      </c>
    </row>
    <row r="114" s="12" customFormat="1">
      <c r="B114" s="228"/>
      <c r="C114" s="229"/>
      <c r="D114" s="225" t="s">
        <v>167</v>
      </c>
      <c r="E114" s="230" t="s">
        <v>19</v>
      </c>
      <c r="F114" s="231" t="s">
        <v>503</v>
      </c>
      <c r="G114" s="229"/>
      <c r="H114" s="232">
        <v>50</v>
      </c>
      <c r="I114" s="233"/>
      <c r="J114" s="229"/>
      <c r="K114" s="229"/>
      <c r="L114" s="234"/>
      <c r="M114" s="235"/>
      <c r="N114" s="236"/>
      <c r="O114" s="236"/>
      <c r="P114" s="236"/>
      <c r="Q114" s="236"/>
      <c r="R114" s="236"/>
      <c r="S114" s="236"/>
      <c r="T114" s="237"/>
      <c r="AT114" s="238" t="s">
        <v>167</v>
      </c>
      <c r="AU114" s="238" t="s">
        <v>86</v>
      </c>
      <c r="AV114" s="12" t="s">
        <v>86</v>
      </c>
      <c r="AW114" s="12" t="s">
        <v>37</v>
      </c>
      <c r="AX114" s="12" t="s">
        <v>76</v>
      </c>
      <c r="AY114" s="238" t="s">
        <v>156</v>
      </c>
    </row>
    <row r="115" s="13" customFormat="1">
      <c r="B115" s="239"/>
      <c r="C115" s="240"/>
      <c r="D115" s="225" t="s">
        <v>167</v>
      </c>
      <c r="E115" s="241" t="s">
        <v>19</v>
      </c>
      <c r="F115" s="242" t="s">
        <v>169</v>
      </c>
      <c r="G115" s="240"/>
      <c r="H115" s="243">
        <v>50</v>
      </c>
      <c r="I115" s="244"/>
      <c r="J115" s="240"/>
      <c r="K115" s="240"/>
      <c r="L115" s="245"/>
      <c r="M115" s="246"/>
      <c r="N115" s="247"/>
      <c r="O115" s="247"/>
      <c r="P115" s="247"/>
      <c r="Q115" s="247"/>
      <c r="R115" s="247"/>
      <c r="S115" s="247"/>
      <c r="T115" s="248"/>
      <c r="AT115" s="249" t="s">
        <v>167</v>
      </c>
      <c r="AU115" s="249" t="s">
        <v>86</v>
      </c>
      <c r="AV115" s="13" t="s">
        <v>163</v>
      </c>
      <c r="AW115" s="13" t="s">
        <v>37</v>
      </c>
      <c r="AX115" s="13" t="s">
        <v>80</v>
      </c>
      <c r="AY115" s="249" t="s">
        <v>156</v>
      </c>
    </row>
    <row r="116" s="1" customFormat="1" ht="16.5" customHeight="1">
      <c r="B116" s="39"/>
      <c r="C116" s="212" t="s">
        <v>239</v>
      </c>
      <c r="D116" s="212" t="s">
        <v>158</v>
      </c>
      <c r="E116" s="213" t="s">
        <v>556</v>
      </c>
      <c r="F116" s="214" t="s">
        <v>557</v>
      </c>
      <c r="G116" s="215" t="s">
        <v>235</v>
      </c>
      <c r="H116" s="216">
        <v>18</v>
      </c>
      <c r="I116" s="217"/>
      <c r="J116" s="218">
        <f>ROUND(I116*H116,2)</f>
        <v>0</v>
      </c>
      <c r="K116" s="214" t="s">
        <v>162</v>
      </c>
      <c r="L116" s="44"/>
      <c r="M116" s="219" t="s">
        <v>19</v>
      </c>
      <c r="N116" s="220" t="s">
        <v>47</v>
      </c>
      <c r="O116" s="84"/>
      <c r="P116" s="221">
        <f>O116*H116</f>
        <v>0</v>
      </c>
      <c r="Q116" s="221">
        <v>0.00068999999999999997</v>
      </c>
      <c r="R116" s="221">
        <f>Q116*H116</f>
        <v>0.012419999999999999</v>
      </c>
      <c r="S116" s="221">
        <v>0</v>
      </c>
      <c r="T116" s="222">
        <f>S116*H116</f>
        <v>0</v>
      </c>
      <c r="AR116" s="223" t="s">
        <v>163</v>
      </c>
      <c r="AT116" s="223" t="s">
        <v>158</v>
      </c>
      <c r="AU116" s="223" t="s">
        <v>86</v>
      </c>
      <c r="AY116" s="18" t="s">
        <v>156</v>
      </c>
      <c r="BE116" s="224">
        <f>IF(N116="základní",J116,0)</f>
        <v>0</v>
      </c>
      <c r="BF116" s="224">
        <f>IF(N116="snížená",J116,0)</f>
        <v>0</v>
      </c>
      <c r="BG116" s="224">
        <f>IF(N116="zákl. přenesená",J116,0)</f>
        <v>0</v>
      </c>
      <c r="BH116" s="224">
        <f>IF(N116="sníž. přenesená",J116,0)</f>
        <v>0</v>
      </c>
      <c r="BI116" s="224">
        <f>IF(N116="nulová",J116,0)</f>
        <v>0</v>
      </c>
      <c r="BJ116" s="18" t="s">
        <v>80</v>
      </c>
      <c r="BK116" s="224">
        <f>ROUND(I116*H116,2)</f>
        <v>0</v>
      </c>
      <c r="BL116" s="18" t="s">
        <v>163</v>
      </c>
      <c r="BM116" s="223" t="s">
        <v>558</v>
      </c>
    </row>
    <row r="117" s="1" customFormat="1">
      <c r="B117" s="39"/>
      <c r="C117" s="40"/>
      <c r="D117" s="225" t="s">
        <v>165</v>
      </c>
      <c r="E117" s="40"/>
      <c r="F117" s="226" t="s">
        <v>559</v>
      </c>
      <c r="G117" s="40"/>
      <c r="H117" s="40"/>
      <c r="I117" s="136"/>
      <c r="J117" s="40"/>
      <c r="K117" s="40"/>
      <c r="L117" s="44"/>
      <c r="M117" s="227"/>
      <c r="N117" s="84"/>
      <c r="O117" s="84"/>
      <c r="P117" s="84"/>
      <c r="Q117" s="84"/>
      <c r="R117" s="84"/>
      <c r="S117" s="84"/>
      <c r="T117" s="85"/>
      <c r="AT117" s="18" t="s">
        <v>165</v>
      </c>
      <c r="AU117" s="18" t="s">
        <v>86</v>
      </c>
    </row>
    <row r="118" s="12" customFormat="1">
      <c r="B118" s="228"/>
      <c r="C118" s="229"/>
      <c r="D118" s="225" t="s">
        <v>167</v>
      </c>
      <c r="E118" s="230" t="s">
        <v>19</v>
      </c>
      <c r="F118" s="231" t="s">
        <v>560</v>
      </c>
      <c r="G118" s="229"/>
      <c r="H118" s="232">
        <v>18</v>
      </c>
      <c r="I118" s="233"/>
      <c r="J118" s="229"/>
      <c r="K118" s="229"/>
      <c r="L118" s="234"/>
      <c r="M118" s="235"/>
      <c r="N118" s="236"/>
      <c r="O118" s="236"/>
      <c r="P118" s="236"/>
      <c r="Q118" s="236"/>
      <c r="R118" s="236"/>
      <c r="S118" s="236"/>
      <c r="T118" s="237"/>
      <c r="AT118" s="238" t="s">
        <v>167</v>
      </c>
      <c r="AU118" s="238" t="s">
        <v>86</v>
      </c>
      <c r="AV118" s="12" t="s">
        <v>86</v>
      </c>
      <c r="AW118" s="12" t="s">
        <v>37</v>
      </c>
      <c r="AX118" s="12" t="s">
        <v>76</v>
      </c>
      <c r="AY118" s="238" t="s">
        <v>156</v>
      </c>
    </row>
    <row r="119" s="13" customFormat="1">
      <c r="B119" s="239"/>
      <c r="C119" s="240"/>
      <c r="D119" s="225" t="s">
        <v>167</v>
      </c>
      <c r="E119" s="241" t="s">
        <v>19</v>
      </c>
      <c r="F119" s="242" t="s">
        <v>169</v>
      </c>
      <c r="G119" s="240"/>
      <c r="H119" s="243">
        <v>18</v>
      </c>
      <c r="I119" s="244"/>
      <c r="J119" s="240"/>
      <c r="K119" s="240"/>
      <c r="L119" s="245"/>
      <c r="M119" s="246"/>
      <c r="N119" s="247"/>
      <c r="O119" s="247"/>
      <c r="P119" s="247"/>
      <c r="Q119" s="247"/>
      <c r="R119" s="247"/>
      <c r="S119" s="247"/>
      <c r="T119" s="248"/>
      <c r="AT119" s="249" t="s">
        <v>167</v>
      </c>
      <c r="AU119" s="249" t="s">
        <v>86</v>
      </c>
      <c r="AV119" s="13" t="s">
        <v>163</v>
      </c>
      <c r="AW119" s="13" t="s">
        <v>37</v>
      </c>
      <c r="AX119" s="13" t="s">
        <v>80</v>
      </c>
      <c r="AY119" s="249" t="s">
        <v>156</v>
      </c>
    </row>
    <row r="120" s="1" customFormat="1" ht="16.5" customHeight="1">
      <c r="B120" s="39"/>
      <c r="C120" s="212" t="s">
        <v>8</v>
      </c>
      <c r="D120" s="212" t="s">
        <v>158</v>
      </c>
      <c r="E120" s="213" t="s">
        <v>561</v>
      </c>
      <c r="F120" s="214" t="s">
        <v>562</v>
      </c>
      <c r="G120" s="215" t="s">
        <v>511</v>
      </c>
      <c r="H120" s="216">
        <v>50</v>
      </c>
      <c r="I120" s="217"/>
      <c r="J120" s="218">
        <f>ROUND(I120*H120,2)</f>
        <v>0</v>
      </c>
      <c r="K120" s="214" t="s">
        <v>162</v>
      </c>
      <c r="L120" s="44"/>
      <c r="M120" s="219" t="s">
        <v>19</v>
      </c>
      <c r="N120" s="220" t="s">
        <v>47</v>
      </c>
      <c r="O120" s="84"/>
      <c r="P120" s="221">
        <f>O120*H120</f>
        <v>0</v>
      </c>
      <c r="Q120" s="221">
        <v>0</v>
      </c>
      <c r="R120" s="221">
        <f>Q120*H120</f>
        <v>0</v>
      </c>
      <c r="S120" s="221">
        <v>0</v>
      </c>
      <c r="T120" s="222">
        <f>S120*H120</f>
        <v>0</v>
      </c>
      <c r="AR120" s="223" t="s">
        <v>163</v>
      </c>
      <c r="AT120" s="223" t="s">
        <v>158</v>
      </c>
      <c r="AU120" s="223" t="s">
        <v>86</v>
      </c>
      <c r="AY120" s="18" t="s">
        <v>156</v>
      </c>
      <c r="BE120" s="224">
        <f>IF(N120="základní",J120,0)</f>
        <v>0</v>
      </c>
      <c r="BF120" s="224">
        <f>IF(N120="snížená",J120,0)</f>
        <v>0</v>
      </c>
      <c r="BG120" s="224">
        <f>IF(N120="zákl. přenesená",J120,0)</f>
        <v>0</v>
      </c>
      <c r="BH120" s="224">
        <f>IF(N120="sníž. přenesená",J120,0)</f>
        <v>0</v>
      </c>
      <c r="BI120" s="224">
        <f>IF(N120="nulová",J120,0)</f>
        <v>0</v>
      </c>
      <c r="BJ120" s="18" t="s">
        <v>80</v>
      </c>
      <c r="BK120" s="224">
        <f>ROUND(I120*H120,2)</f>
        <v>0</v>
      </c>
      <c r="BL120" s="18" t="s">
        <v>163</v>
      </c>
      <c r="BM120" s="223" t="s">
        <v>563</v>
      </c>
    </row>
    <row r="121" s="1" customFormat="1">
      <c r="B121" s="39"/>
      <c r="C121" s="40"/>
      <c r="D121" s="225" t="s">
        <v>165</v>
      </c>
      <c r="E121" s="40"/>
      <c r="F121" s="226" t="s">
        <v>564</v>
      </c>
      <c r="G121" s="40"/>
      <c r="H121" s="40"/>
      <c r="I121" s="136"/>
      <c r="J121" s="40"/>
      <c r="K121" s="40"/>
      <c r="L121" s="44"/>
      <c r="M121" s="227"/>
      <c r="N121" s="84"/>
      <c r="O121" s="84"/>
      <c r="P121" s="84"/>
      <c r="Q121" s="84"/>
      <c r="R121" s="84"/>
      <c r="S121" s="84"/>
      <c r="T121" s="85"/>
      <c r="AT121" s="18" t="s">
        <v>165</v>
      </c>
      <c r="AU121" s="18" t="s">
        <v>86</v>
      </c>
    </row>
    <row r="122" s="12" customFormat="1">
      <c r="B122" s="228"/>
      <c r="C122" s="229"/>
      <c r="D122" s="225" t="s">
        <v>167</v>
      </c>
      <c r="E122" s="230" t="s">
        <v>19</v>
      </c>
      <c r="F122" s="231" t="s">
        <v>503</v>
      </c>
      <c r="G122" s="229"/>
      <c r="H122" s="232">
        <v>50</v>
      </c>
      <c r="I122" s="233"/>
      <c r="J122" s="229"/>
      <c r="K122" s="229"/>
      <c r="L122" s="234"/>
      <c r="M122" s="235"/>
      <c r="N122" s="236"/>
      <c r="O122" s="236"/>
      <c r="P122" s="236"/>
      <c r="Q122" s="236"/>
      <c r="R122" s="236"/>
      <c r="S122" s="236"/>
      <c r="T122" s="237"/>
      <c r="AT122" s="238" t="s">
        <v>167</v>
      </c>
      <c r="AU122" s="238" t="s">
        <v>86</v>
      </c>
      <c r="AV122" s="12" t="s">
        <v>86</v>
      </c>
      <c r="AW122" s="12" t="s">
        <v>37</v>
      </c>
      <c r="AX122" s="12" t="s">
        <v>76</v>
      </c>
      <c r="AY122" s="238" t="s">
        <v>156</v>
      </c>
    </row>
    <row r="123" s="13" customFormat="1">
      <c r="B123" s="239"/>
      <c r="C123" s="240"/>
      <c r="D123" s="225" t="s">
        <v>167</v>
      </c>
      <c r="E123" s="241" t="s">
        <v>19</v>
      </c>
      <c r="F123" s="242" t="s">
        <v>169</v>
      </c>
      <c r="G123" s="240"/>
      <c r="H123" s="243">
        <v>50</v>
      </c>
      <c r="I123" s="244"/>
      <c r="J123" s="240"/>
      <c r="K123" s="240"/>
      <c r="L123" s="245"/>
      <c r="M123" s="246"/>
      <c r="N123" s="247"/>
      <c r="O123" s="247"/>
      <c r="P123" s="247"/>
      <c r="Q123" s="247"/>
      <c r="R123" s="247"/>
      <c r="S123" s="247"/>
      <c r="T123" s="248"/>
      <c r="AT123" s="249" t="s">
        <v>167</v>
      </c>
      <c r="AU123" s="249" t="s">
        <v>86</v>
      </c>
      <c r="AV123" s="13" t="s">
        <v>163</v>
      </c>
      <c r="AW123" s="13" t="s">
        <v>37</v>
      </c>
      <c r="AX123" s="13" t="s">
        <v>80</v>
      </c>
      <c r="AY123" s="249" t="s">
        <v>156</v>
      </c>
    </row>
    <row r="124" s="1" customFormat="1" ht="16.5" customHeight="1">
      <c r="B124" s="39"/>
      <c r="C124" s="212" t="s">
        <v>115</v>
      </c>
      <c r="D124" s="212" t="s">
        <v>158</v>
      </c>
      <c r="E124" s="213" t="s">
        <v>565</v>
      </c>
      <c r="F124" s="214" t="s">
        <v>566</v>
      </c>
      <c r="G124" s="215" t="s">
        <v>511</v>
      </c>
      <c r="H124" s="216">
        <v>50</v>
      </c>
      <c r="I124" s="217"/>
      <c r="J124" s="218">
        <f>ROUND(I124*H124,2)</f>
        <v>0</v>
      </c>
      <c r="K124" s="214" t="s">
        <v>162</v>
      </c>
      <c r="L124" s="44"/>
      <c r="M124" s="219" t="s">
        <v>19</v>
      </c>
      <c r="N124" s="220" t="s">
        <v>47</v>
      </c>
      <c r="O124" s="84"/>
      <c r="P124" s="221">
        <f>O124*H124</f>
        <v>0</v>
      </c>
      <c r="Q124" s="221">
        <v>0.0020823999999999999</v>
      </c>
      <c r="R124" s="221">
        <f>Q124*H124</f>
        <v>0.10411999999999999</v>
      </c>
      <c r="S124" s="221">
        <v>0</v>
      </c>
      <c r="T124" s="222">
        <f>S124*H124</f>
        <v>0</v>
      </c>
      <c r="AR124" s="223" t="s">
        <v>163</v>
      </c>
      <c r="AT124" s="223" t="s">
        <v>158</v>
      </c>
      <c r="AU124" s="223" t="s">
        <v>86</v>
      </c>
      <c r="AY124" s="18" t="s">
        <v>156</v>
      </c>
      <c r="BE124" s="224">
        <f>IF(N124="základní",J124,0)</f>
        <v>0</v>
      </c>
      <c r="BF124" s="224">
        <f>IF(N124="snížená",J124,0)</f>
        <v>0</v>
      </c>
      <c r="BG124" s="224">
        <f>IF(N124="zákl. přenesená",J124,0)</f>
        <v>0</v>
      </c>
      <c r="BH124" s="224">
        <f>IF(N124="sníž. přenesená",J124,0)</f>
        <v>0</v>
      </c>
      <c r="BI124" s="224">
        <f>IF(N124="nulová",J124,0)</f>
        <v>0</v>
      </c>
      <c r="BJ124" s="18" t="s">
        <v>80</v>
      </c>
      <c r="BK124" s="224">
        <f>ROUND(I124*H124,2)</f>
        <v>0</v>
      </c>
      <c r="BL124" s="18" t="s">
        <v>163</v>
      </c>
      <c r="BM124" s="223" t="s">
        <v>567</v>
      </c>
    </row>
    <row r="125" s="1" customFormat="1">
      <c r="B125" s="39"/>
      <c r="C125" s="40"/>
      <c r="D125" s="225" t="s">
        <v>165</v>
      </c>
      <c r="E125" s="40"/>
      <c r="F125" s="226" t="s">
        <v>568</v>
      </c>
      <c r="G125" s="40"/>
      <c r="H125" s="40"/>
      <c r="I125" s="136"/>
      <c r="J125" s="40"/>
      <c r="K125" s="40"/>
      <c r="L125" s="44"/>
      <c r="M125" s="227"/>
      <c r="N125" s="84"/>
      <c r="O125" s="84"/>
      <c r="P125" s="84"/>
      <c r="Q125" s="84"/>
      <c r="R125" s="84"/>
      <c r="S125" s="84"/>
      <c r="T125" s="85"/>
      <c r="AT125" s="18" t="s">
        <v>165</v>
      </c>
      <c r="AU125" s="18" t="s">
        <v>86</v>
      </c>
    </row>
    <row r="126" s="12" customFormat="1">
      <c r="B126" s="228"/>
      <c r="C126" s="229"/>
      <c r="D126" s="225" t="s">
        <v>167</v>
      </c>
      <c r="E126" s="230" t="s">
        <v>19</v>
      </c>
      <c r="F126" s="231" t="s">
        <v>503</v>
      </c>
      <c r="G126" s="229"/>
      <c r="H126" s="232">
        <v>50</v>
      </c>
      <c r="I126" s="233"/>
      <c r="J126" s="229"/>
      <c r="K126" s="229"/>
      <c r="L126" s="234"/>
      <c r="M126" s="235"/>
      <c r="N126" s="236"/>
      <c r="O126" s="236"/>
      <c r="P126" s="236"/>
      <c r="Q126" s="236"/>
      <c r="R126" s="236"/>
      <c r="S126" s="236"/>
      <c r="T126" s="237"/>
      <c r="AT126" s="238" t="s">
        <v>167</v>
      </c>
      <c r="AU126" s="238" t="s">
        <v>86</v>
      </c>
      <c r="AV126" s="12" t="s">
        <v>86</v>
      </c>
      <c r="AW126" s="12" t="s">
        <v>37</v>
      </c>
      <c r="AX126" s="12" t="s">
        <v>76</v>
      </c>
      <c r="AY126" s="238" t="s">
        <v>156</v>
      </c>
    </row>
    <row r="127" s="13" customFormat="1">
      <c r="B127" s="239"/>
      <c r="C127" s="240"/>
      <c r="D127" s="225" t="s">
        <v>167</v>
      </c>
      <c r="E127" s="241" t="s">
        <v>19</v>
      </c>
      <c r="F127" s="242" t="s">
        <v>169</v>
      </c>
      <c r="G127" s="240"/>
      <c r="H127" s="243">
        <v>50</v>
      </c>
      <c r="I127" s="244"/>
      <c r="J127" s="240"/>
      <c r="K127" s="240"/>
      <c r="L127" s="245"/>
      <c r="M127" s="246"/>
      <c r="N127" s="247"/>
      <c r="O127" s="247"/>
      <c r="P127" s="247"/>
      <c r="Q127" s="247"/>
      <c r="R127" s="247"/>
      <c r="S127" s="247"/>
      <c r="T127" s="248"/>
      <c r="AT127" s="249" t="s">
        <v>167</v>
      </c>
      <c r="AU127" s="249" t="s">
        <v>86</v>
      </c>
      <c r="AV127" s="13" t="s">
        <v>163</v>
      </c>
      <c r="AW127" s="13" t="s">
        <v>37</v>
      </c>
      <c r="AX127" s="13" t="s">
        <v>80</v>
      </c>
      <c r="AY127" s="249" t="s">
        <v>156</v>
      </c>
    </row>
    <row r="128" s="1" customFormat="1" ht="16.5" customHeight="1">
      <c r="B128" s="39"/>
      <c r="C128" s="250" t="s">
        <v>254</v>
      </c>
      <c r="D128" s="250" t="s">
        <v>240</v>
      </c>
      <c r="E128" s="251" t="s">
        <v>569</v>
      </c>
      <c r="F128" s="252" t="s">
        <v>570</v>
      </c>
      <c r="G128" s="253" t="s">
        <v>378</v>
      </c>
      <c r="H128" s="254">
        <v>100</v>
      </c>
      <c r="I128" s="255"/>
      <c r="J128" s="256">
        <f>ROUND(I128*H128,2)</f>
        <v>0</v>
      </c>
      <c r="K128" s="252" t="s">
        <v>19</v>
      </c>
      <c r="L128" s="257"/>
      <c r="M128" s="258" t="s">
        <v>19</v>
      </c>
      <c r="N128" s="259" t="s">
        <v>47</v>
      </c>
      <c r="O128" s="84"/>
      <c r="P128" s="221">
        <f>O128*H128</f>
        <v>0</v>
      </c>
      <c r="Q128" s="221">
        <v>0</v>
      </c>
      <c r="R128" s="221">
        <f>Q128*H128</f>
        <v>0</v>
      </c>
      <c r="S128" s="221">
        <v>0</v>
      </c>
      <c r="T128" s="222">
        <f>S128*H128</f>
        <v>0</v>
      </c>
      <c r="AR128" s="223" t="s">
        <v>205</v>
      </c>
      <c r="AT128" s="223" t="s">
        <v>240</v>
      </c>
      <c r="AU128" s="223" t="s">
        <v>86</v>
      </c>
      <c r="AY128" s="18" t="s">
        <v>156</v>
      </c>
      <c r="BE128" s="224">
        <f>IF(N128="základní",J128,0)</f>
        <v>0</v>
      </c>
      <c r="BF128" s="224">
        <f>IF(N128="snížená",J128,0)</f>
        <v>0</v>
      </c>
      <c r="BG128" s="224">
        <f>IF(N128="zákl. přenesená",J128,0)</f>
        <v>0</v>
      </c>
      <c r="BH128" s="224">
        <f>IF(N128="sníž. přenesená",J128,0)</f>
        <v>0</v>
      </c>
      <c r="BI128" s="224">
        <f>IF(N128="nulová",J128,0)</f>
        <v>0</v>
      </c>
      <c r="BJ128" s="18" t="s">
        <v>80</v>
      </c>
      <c r="BK128" s="224">
        <f>ROUND(I128*H128,2)</f>
        <v>0</v>
      </c>
      <c r="BL128" s="18" t="s">
        <v>163</v>
      </c>
      <c r="BM128" s="223" t="s">
        <v>571</v>
      </c>
    </row>
    <row r="129" s="12" customFormat="1">
      <c r="B129" s="228"/>
      <c r="C129" s="229"/>
      <c r="D129" s="225" t="s">
        <v>167</v>
      </c>
      <c r="E129" s="229"/>
      <c r="F129" s="231" t="s">
        <v>572</v>
      </c>
      <c r="G129" s="229"/>
      <c r="H129" s="232">
        <v>100</v>
      </c>
      <c r="I129" s="233"/>
      <c r="J129" s="229"/>
      <c r="K129" s="229"/>
      <c r="L129" s="234"/>
      <c r="M129" s="235"/>
      <c r="N129" s="236"/>
      <c r="O129" s="236"/>
      <c r="P129" s="236"/>
      <c r="Q129" s="236"/>
      <c r="R129" s="236"/>
      <c r="S129" s="236"/>
      <c r="T129" s="237"/>
      <c r="AT129" s="238" t="s">
        <v>167</v>
      </c>
      <c r="AU129" s="238" t="s">
        <v>86</v>
      </c>
      <c r="AV129" s="12" t="s">
        <v>86</v>
      </c>
      <c r="AW129" s="12" t="s">
        <v>4</v>
      </c>
      <c r="AX129" s="12" t="s">
        <v>80</v>
      </c>
      <c r="AY129" s="238" t="s">
        <v>156</v>
      </c>
    </row>
    <row r="130" s="1" customFormat="1" ht="16.5" customHeight="1">
      <c r="B130" s="39"/>
      <c r="C130" s="212" t="s">
        <v>262</v>
      </c>
      <c r="D130" s="212" t="s">
        <v>158</v>
      </c>
      <c r="E130" s="213" t="s">
        <v>573</v>
      </c>
      <c r="F130" s="214" t="s">
        <v>574</v>
      </c>
      <c r="G130" s="215" t="s">
        <v>235</v>
      </c>
      <c r="H130" s="216">
        <v>40</v>
      </c>
      <c r="I130" s="217"/>
      <c r="J130" s="218">
        <f>ROUND(I130*H130,2)</f>
        <v>0</v>
      </c>
      <c r="K130" s="214" t="s">
        <v>162</v>
      </c>
      <c r="L130" s="44"/>
      <c r="M130" s="219" t="s">
        <v>19</v>
      </c>
      <c r="N130" s="220" t="s">
        <v>47</v>
      </c>
      <c r="O130" s="84"/>
      <c r="P130" s="221">
        <f>O130*H130</f>
        <v>0</v>
      </c>
      <c r="Q130" s="221">
        <v>0</v>
      </c>
      <c r="R130" s="221">
        <f>Q130*H130</f>
        <v>0</v>
      </c>
      <c r="S130" s="221">
        <v>0</v>
      </c>
      <c r="T130" s="222">
        <f>S130*H130</f>
        <v>0</v>
      </c>
      <c r="AR130" s="223" t="s">
        <v>163</v>
      </c>
      <c r="AT130" s="223" t="s">
        <v>158</v>
      </c>
      <c r="AU130" s="223" t="s">
        <v>86</v>
      </c>
      <c r="AY130" s="18" t="s">
        <v>156</v>
      </c>
      <c r="BE130" s="224">
        <f>IF(N130="základní",J130,0)</f>
        <v>0</v>
      </c>
      <c r="BF130" s="224">
        <f>IF(N130="snížená",J130,0)</f>
        <v>0</v>
      </c>
      <c r="BG130" s="224">
        <f>IF(N130="zákl. přenesená",J130,0)</f>
        <v>0</v>
      </c>
      <c r="BH130" s="224">
        <f>IF(N130="sníž. přenesená",J130,0)</f>
        <v>0</v>
      </c>
      <c r="BI130" s="224">
        <f>IF(N130="nulová",J130,0)</f>
        <v>0</v>
      </c>
      <c r="BJ130" s="18" t="s">
        <v>80</v>
      </c>
      <c r="BK130" s="224">
        <f>ROUND(I130*H130,2)</f>
        <v>0</v>
      </c>
      <c r="BL130" s="18" t="s">
        <v>163</v>
      </c>
      <c r="BM130" s="223" t="s">
        <v>575</v>
      </c>
    </row>
    <row r="131" s="1" customFormat="1">
      <c r="B131" s="39"/>
      <c r="C131" s="40"/>
      <c r="D131" s="225" t="s">
        <v>165</v>
      </c>
      <c r="E131" s="40"/>
      <c r="F131" s="226" t="s">
        <v>576</v>
      </c>
      <c r="G131" s="40"/>
      <c r="H131" s="40"/>
      <c r="I131" s="136"/>
      <c r="J131" s="40"/>
      <c r="K131" s="40"/>
      <c r="L131" s="44"/>
      <c r="M131" s="227"/>
      <c r="N131" s="84"/>
      <c r="O131" s="84"/>
      <c r="P131" s="84"/>
      <c r="Q131" s="84"/>
      <c r="R131" s="84"/>
      <c r="S131" s="84"/>
      <c r="T131" s="85"/>
      <c r="AT131" s="18" t="s">
        <v>165</v>
      </c>
      <c r="AU131" s="18" t="s">
        <v>86</v>
      </c>
    </row>
    <row r="132" s="12" customFormat="1">
      <c r="B132" s="228"/>
      <c r="C132" s="229"/>
      <c r="D132" s="225" t="s">
        <v>167</v>
      </c>
      <c r="E132" s="230" t="s">
        <v>19</v>
      </c>
      <c r="F132" s="231" t="s">
        <v>577</v>
      </c>
      <c r="G132" s="229"/>
      <c r="H132" s="232">
        <v>40</v>
      </c>
      <c r="I132" s="233"/>
      <c r="J132" s="229"/>
      <c r="K132" s="229"/>
      <c r="L132" s="234"/>
      <c r="M132" s="235"/>
      <c r="N132" s="236"/>
      <c r="O132" s="236"/>
      <c r="P132" s="236"/>
      <c r="Q132" s="236"/>
      <c r="R132" s="236"/>
      <c r="S132" s="236"/>
      <c r="T132" s="237"/>
      <c r="AT132" s="238" t="s">
        <v>167</v>
      </c>
      <c r="AU132" s="238" t="s">
        <v>86</v>
      </c>
      <c r="AV132" s="12" t="s">
        <v>86</v>
      </c>
      <c r="AW132" s="12" t="s">
        <v>37</v>
      </c>
      <c r="AX132" s="12" t="s">
        <v>76</v>
      </c>
      <c r="AY132" s="238" t="s">
        <v>156</v>
      </c>
    </row>
    <row r="133" s="13" customFormat="1">
      <c r="B133" s="239"/>
      <c r="C133" s="240"/>
      <c r="D133" s="225" t="s">
        <v>167</v>
      </c>
      <c r="E133" s="241" t="s">
        <v>19</v>
      </c>
      <c r="F133" s="242" t="s">
        <v>169</v>
      </c>
      <c r="G133" s="240"/>
      <c r="H133" s="243">
        <v>40</v>
      </c>
      <c r="I133" s="244"/>
      <c r="J133" s="240"/>
      <c r="K133" s="240"/>
      <c r="L133" s="245"/>
      <c r="M133" s="246"/>
      <c r="N133" s="247"/>
      <c r="O133" s="247"/>
      <c r="P133" s="247"/>
      <c r="Q133" s="247"/>
      <c r="R133" s="247"/>
      <c r="S133" s="247"/>
      <c r="T133" s="248"/>
      <c r="AT133" s="249" t="s">
        <v>167</v>
      </c>
      <c r="AU133" s="249" t="s">
        <v>86</v>
      </c>
      <c r="AV133" s="13" t="s">
        <v>163</v>
      </c>
      <c r="AW133" s="13" t="s">
        <v>37</v>
      </c>
      <c r="AX133" s="13" t="s">
        <v>80</v>
      </c>
      <c r="AY133" s="249" t="s">
        <v>156</v>
      </c>
    </row>
    <row r="134" s="1" customFormat="1" ht="16.5" customHeight="1">
      <c r="B134" s="39"/>
      <c r="C134" s="250" t="s">
        <v>267</v>
      </c>
      <c r="D134" s="250" t="s">
        <v>240</v>
      </c>
      <c r="E134" s="251" t="s">
        <v>578</v>
      </c>
      <c r="F134" s="252" t="s">
        <v>579</v>
      </c>
      <c r="G134" s="253" t="s">
        <v>172</v>
      </c>
      <c r="H134" s="254">
        <v>3.2000000000000002</v>
      </c>
      <c r="I134" s="255"/>
      <c r="J134" s="256">
        <f>ROUND(I134*H134,2)</f>
        <v>0</v>
      </c>
      <c r="K134" s="252" t="s">
        <v>162</v>
      </c>
      <c r="L134" s="257"/>
      <c r="M134" s="258" t="s">
        <v>19</v>
      </c>
      <c r="N134" s="259" t="s">
        <v>47</v>
      </c>
      <c r="O134" s="84"/>
      <c r="P134" s="221">
        <f>O134*H134</f>
        <v>0</v>
      </c>
      <c r="Q134" s="221">
        <v>0.20000000000000001</v>
      </c>
      <c r="R134" s="221">
        <f>Q134*H134</f>
        <v>0.64000000000000012</v>
      </c>
      <c r="S134" s="221">
        <v>0</v>
      </c>
      <c r="T134" s="222">
        <f>S134*H134</f>
        <v>0</v>
      </c>
      <c r="AR134" s="223" t="s">
        <v>205</v>
      </c>
      <c r="AT134" s="223" t="s">
        <v>240</v>
      </c>
      <c r="AU134" s="223" t="s">
        <v>86</v>
      </c>
      <c r="AY134" s="18" t="s">
        <v>156</v>
      </c>
      <c r="BE134" s="224">
        <f>IF(N134="základní",J134,0)</f>
        <v>0</v>
      </c>
      <c r="BF134" s="224">
        <f>IF(N134="snížená",J134,0)</f>
        <v>0</v>
      </c>
      <c r="BG134" s="224">
        <f>IF(N134="zákl. přenesená",J134,0)</f>
        <v>0</v>
      </c>
      <c r="BH134" s="224">
        <f>IF(N134="sníž. přenesená",J134,0)</f>
        <v>0</v>
      </c>
      <c r="BI134" s="224">
        <f>IF(N134="nulová",J134,0)</f>
        <v>0</v>
      </c>
      <c r="BJ134" s="18" t="s">
        <v>80</v>
      </c>
      <c r="BK134" s="224">
        <f>ROUND(I134*H134,2)</f>
        <v>0</v>
      </c>
      <c r="BL134" s="18" t="s">
        <v>163</v>
      </c>
      <c r="BM134" s="223" t="s">
        <v>580</v>
      </c>
    </row>
    <row r="135" s="12" customFormat="1">
      <c r="B135" s="228"/>
      <c r="C135" s="229"/>
      <c r="D135" s="225" t="s">
        <v>167</v>
      </c>
      <c r="E135" s="229"/>
      <c r="F135" s="231" t="s">
        <v>581</v>
      </c>
      <c r="G135" s="229"/>
      <c r="H135" s="232">
        <v>3.2000000000000002</v>
      </c>
      <c r="I135" s="233"/>
      <c r="J135" s="229"/>
      <c r="K135" s="229"/>
      <c r="L135" s="234"/>
      <c r="M135" s="235"/>
      <c r="N135" s="236"/>
      <c r="O135" s="236"/>
      <c r="P135" s="236"/>
      <c r="Q135" s="236"/>
      <c r="R135" s="236"/>
      <c r="S135" s="236"/>
      <c r="T135" s="237"/>
      <c r="AT135" s="238" t="s">
        <v>167</v>
      </c>
      <c r="AU135" s="238" t="s">
        <v>86</v>
      </c>
      <c r="AV135" s="12" t="s">
        <v>86</v>
      </c>
      <c r="AW135" s="12" t="s">
        <v>4</v>
      </c>
      <c r="AX135" s="12" t="s">
        <v>80</v>
      </c>
      <c r="AY135" s="238" t="s">
        <v>156</v>
      </c>
    </row>
    <row r="136" s="1" customFormat="1" ht="16.5" customHeight="1">
      <c r="B136" s="39"/>
      <c r="C136" s="212" t="s">
        <v>275</v>
      </c>
      <c r="D136" s="212" t="s">
        <v>158</v>
      </c>
      <c r="E136" s="213" t="s">
        <v>582</v>
      </c>
      <c r="F136" s="214" t="s">
        <v>583</v>
      </c>
      <c r="G136" s="215" t="s">
        <v>172</v>
      </c>
      <c r="H136" s="216">
        <v>2.5</v>
      </c>
      <c r="I136" s="217"/>
      <c r="J136" s="218">
        <f>ROUND(I136*H136,2)</f>
        <v>0</v>
      </c>
      <c r="K136" s="214" t="s">
        <v>162</v>
      </c>
      <c r="L136" s="44"/>
      <c r="M136" s="219" t="s">
        <v>19</v>
      </c>
      <c r="N136" s="220" t="s">
        <v>47</v>
      </c>
      <c r="O136" s="84"/>
      <c r="P136" s="221">
        <f>O136*H136</f>
        <v>0</v>
      </c>
      <c r="Q136" s="221">
        <v>0</v>
      </c>
      <c r="R136" s="221">
        <f>Q136*H136</f>
        <v>0</v>
      </c>
      <c r="S136" s="221">
        <v>0</v>
      </c>
      <c r="T136" s="222">
        <f>S136*H136</f>
        <v>0</v>
      </c>
      <c r="AR136" s="223" t="s">
        <v>163</v>
      </c>
      <c r="AT136" s="223" t="s">
        <v>158</v>
      </c>
      <c r="AU136" s="223" t="s">
        <v>86</v>
      </c>
      <c r="AY136" s="18" t="s">
        <v>156</v>
      </c>
      <c r="BE136" s="224">
        <f>IF(N136="základní",J136,0)</f>
        <v>0</v>
      </c>
      <c r="BF136" s="224">
        <f>IF(N136="snížená",J136,0)</f>
        <v>0</v>
      </c>
      <c r="BG136" s="224">
        <f>IF(N136="zákl. přenesená",J136,0)</f>
        <v>0</v>
      </c>
      <c r="BH136" s="224">
        <f>IF(N136="sníž. přenesená",J136,0)</f>
        <v>0</v>
      </c>
      <c r="BI136" s="224">
        <f>IF(N136="nulová",J136,0)</f>
        <v>0</v>
      </c>
      <c r="BJ136" s="18" t="s">
        <v>80</v>
      </c>
      <c r="BK136" s="224">
        <f>ROUND(I136*H136,2)</f>
        <v>0</v>
      </c>
      <c r="BL136" s="18" t="s">
        <v>163</v>
      </c>
      <c r="BM136" s="223" t="s">
        <v>584</v>
      </c>
    </row>
    <row r="137" s="12" customFormat="1">
      <c r="B137" s="228"/>
      <c r="C137" s="229"/>
      <c r="D137" s="225" t="s">
        <v>167</v>
      </c>
      <c r="E137" s="230" t="s">
        <v>19</v>
      </c>
      <c r="F137" s="231" t="s">
        <v>585</v>
      </c>
      <c r="G137" s="229"/>
      <c r="H137" s="232">
        <v>2.5</v>
      </c>
      <c r="I137" s="233"/>
      <c r="J137" s="229"/>
      <c r="K137" s="229"/>
      <c r="L137" s="234"/>
      <c r="M137" s="235"/>
      <c r="N137" s="236"/>
      <c r="O137" s="236"/>
      <c r="P137" s="236"/>
      <c r="Q137" s="236"/>
      <c r="R137" s="236"/>
      <c r="S137" s="236"/>
      <c r="T137" s="237"/>
      <c r="AT137" s="238" t="s">
        <v>167</v>
      </c>
      <c r="AU137" s="238" t="s">
        <v>86</v>
      </c>
      <c r="AV137" s="12" t="s">
        <v>86</v>
      </c>
      <c r="AW137" s="12" t="s">
        <v>37</v>
      </c>
      <c r="AX137" s="12" t="s">
        <v>76</v>
      </c>
      <c r="AY137" s="238" t="s">
        <v>156</v>
      </c>
    </row>
    <row r="138" s="13" customFormat="1">
      <c r="B138" s="239"/>
      <c r="C138" s="240"/>
      <c r="D138" s="225" t="s">
        <v>167</v>
      </c>
      <c r="E138" s="241" t="s">
        <v>504</v>
      </c>
      <c r="F138" s="242" t="s">
        <v>169</v>
      </c>
      <c r="G138" s="240"/>
      <c r="H138" s="243">
        <v>2.5</v>
      </c>
      <c r="I138" s="244"/>
      <c r="J138" s="240"/>
      <c r="K138" s="240"/>
      <c r="L138" s="245"/>
      <c r="M138" s="246"/>
      <c r="N138" s="247"/>
      <c r="O138" s="247"/>
      <c r="P138" s="247"/>
      <c r="Q138" s="247"/>
      <c r="R138" s="247"/>
      <c r="S138" s="247"/>
      <c r="T138" s="248"/>
      <c r="AT138" s="249" t="s">
        <v>167</v>
      </c>
      <c r="AU138" s="249" t="s">
        <v>86</v>
      </c>
      <c r="AV138" s="13" t="s">
        <v>163</v>
      </c>
      <c r="AW138" s="13" t="s">
        <v>37</v>
      </c>
      <c r="AX138" s="13" t="s">
        <v>80</v>
      </c>
      <c r="AY138" s="249" t="s">
        <v>156</v>
      </c>
    </row>
    <row r="139" s="1" customFormat="1" ht="16.5" customHeight="1">
      <c r="B139" s="39"/>
      <c r="C139" s="212" t="s">
        <v>7</v>
      </c>
      <c r="D139" s="212" t="s">
        <v>158</v>
      </c>
      <c r="E139" s="213" t="s">
        <v>586</v>
      </c>
      <c r="F139" s="214" t="s">
        <v>587</v>
      </c>
      <c r="G139" s="215" t="s">
        <v>172</v>
      </c>
      <c r="H139" s="216">
        <v>2.5</v>
      </c>
      <c r="I139" s="217"/>
      <c r="J139" s="218">
        <f>ROUND(I139*H139,2)</f>
        <v>0</v>
      </c>
      <c r="K139" s="214" t="s">
        <v>19</v>
      </c>
      <c r="L139" s="44"/>
      <c r="M139" s="219" t="s">
        <v>19</v>
      </c>
      <c r="N139" s="220" t="s">
        <v>47</v>
      </c>
      <c r="O139" s="84"/>
      <c r="P139" s="221">
        <f>O139*H139</f>
        <v>0</v>
      </c>
      <c r="Q139" s="221">
        <v>0</v>
      </c>
      <c r="R139" s="221">
        <f>Q139*H139</f>
        <v>0</v>
      </c>
      <c r="S139" s="221">
        <v>0</v>
      </c>
      <c r="T139" s="222">
        <f>S139*H139</f>
        <v>0</v>
      </c>
      <c r="AR139" s="223" t="s">
        <v>163</v>
      </c>
      <c r="AT139" s="223" t="s">
        <v>158</v>
      </c>
      <c r="AU139" s="223" t="s">
        <v>86</v>
      </c>
      <c r="AY139" s="18" t="s">
        <v>156</v>
      </c>
      <c r="BE139" s="224">
        <f>IF(N139="základní",J139,0)</f>
        <v>0</v>
      </c>
      <c r="BF139" s="224">
        <f>IF(N139="snížená",J139,0)</f>
        <v>0</v>
      </c>
      <c r="BG139" s="224">
        <f>IF(N139="zákl. přenesená",J139,0)</f>
        <v>0</v>
      </c>
      <c r="BH139" s="224">
        <f>IF(N139="sníž. přenesená",J139,0)</f>
        <v>0</v>
      </c>
      <c r="BI139" s="224">
        <f>IF(N139="nulová",J139,0)</f>
        <v>0</v>
      </c>
      <c r="BJ139" s="18" t="s">
        <v>80</v>
      </c>
      <c r="BK139" s="224">
        <f>ROUND(I139*H139,2)</f>
        <v>0</v>
      </c>
      <c r="BL139" s="18" t="s">
        <v>163</v>
      </c>
      <c r="BM139" s="223" t="s">
        <v>588</v>
      </c>
    </row>
    <row r="140" s="12" customFormat="1">
      <c r="B140" s="228"/>
      <c r="C140" s="229"/>
      <c r="D140" s="225" t="s">
        <v>167</v>
      </c>
      <c r="E140" s="230" t="s">
        <v>19</v>
      </c>
      <c r="F140" s="231" t="s">
        <v>504</v>
      </c>
      <c r="G140" s="229"/>
      <c r="H140" s="232">
        <v>2.5</v>
      </c>
      <c r="I140" s="233"/>
      <c r="J140" s="229"/>
      <c r="K140" s="229"/>
      <c r="L140" s="234"/>
      <c r="M140" s="235"/>
      <c r="N140" s="236"/>
      <c r="O140" s="236"/>
      <c r="P140" s="236"/>
      <c r="Q140" s="236"/>
      <c r="R140" s="236"/>
      <c r="S140" s="236"/>
      <c r="T140" s="237"/>
      <c r="AT140" s="238" t="s">
        <v>167</v>
      </c>
      <c r="AU140" s="238" t="s">
        <v>86</v>
      </c>
      <c r="AV140" s="12" t="s">
        <v>86</v>
      </c>
      <c r="AW140" s="12" t="s">
        <v>37</v>
      </c>
      <c r="AX140" s="12" t="s">
        <v>76</v>
      </c>
      <c r="AY140" s="238" t="s">
        <v>156</v>
      </c>
    </row>
    <row r="141" s="13" customFormat="1">
      <c r="B141" s="239"/>
      <c r="C141" s="240"/>
      <c r="D141" s="225" t="s">
        <v>167</v>
      </c>
      <c r="E141" s="241" t="s">
        <v>19</v>
      </c>
      <c r="F141" s="242" t="s">
        <v>169</v>
      </c>
      <c r="G141" s="240"/>
      <c r="H141" s="243">
        <v>2.5</v>
      </c>
      <c r="I141" s="244"/>
      <c r="J141" s="240"/>
      <c r="K141" s="240"/>
      <c r="L141" s="245"/>
      <c r="M141" s="246"/>
      <c r="N141" s="247"/>
      <c r="O141" s="247"/>
      <c r="P141" s="247"/>
      <c r="Q141" s="247"/>
      <c r="R141" s="247"/>
      <c r="S141" s="247"/>
      <c r="T141" s="248"/>
      <c r="AT141" s="249" t="s">
        <v>167</v>
      </c>
      <c r="AU141" s="249" t="s">
        <v>86</v>
      </c>
      <c r="AV141" s="13" t="s">
        <v>163</v>
      </c>
      <c r="AW141" s="13" t="s">
        <v>37</v>
      </c>
      <c r="AX141" s="13" t="s">
        <v>80</v>
      </c>
      <c r="AY141" s="249" t="s">
        <v>156</v>
      </c>
    </row>
    <row r="142" s="11" customFormat="1" ht="22.8" customHeight="1">
      <c r="B142" s="196"/>
      <c r="C142" s="197"/>
      <c r="D142" s="198" t="s">
        <v>75</v>
      </c>
      <c r="E142" s="210" t="s">
        <v>423</v>
      </c>
      <c r="F142" s="210" t="s">
        <v>424</v>
      </c>
      <c r="G142" s="197"/>
      <c r="H142" s="197"/>
      <c r="I142" s="200"/>
      <c r="J142" s="211">
        <f>BK142</f>
        <v>0</v>
      </c>
      <c r="K142" s="197"/>
      <c r="L142" s="202"/>
      <c r="M142" s="203"/>
      <c r="N142" s="204"/>
      <c r="O142" s="204"/>
      <c r="P142" s="205">
        <f>P143</f>
        <v>0</v>
      </c>
      <c r="Q142" s="204"/>
      <c r="R142" s="205">
        <f>R143</f>
        <v>0</v>
      </c>
      <c r="S142" s="204"/>
      <c r="T142" s="206">
        <f>T143</f>
        <v>0</v>
      </c>
      <c r="AR142" s="207" t="s">
        <v>80</v>
      </c>
      <c r="AT142" s="208" t="s">
        <v>75</v>
      </c>
      <c r="AU142" s="208" t="s">
        <v>80</v>
      </c>
      <c r="AY142" s="207" t="s">
        <v>156</v>
      </c>
      <c r="BK142" s="209">
        <f>BK143</f>
        <v>0</v>
      </c>
    </row>
    <row r="143" s="1" customFormat="1" ht="16.5" customHeight="1">
      <c r="B143" s="39"/>
      <c r="C143" s="212" t="s">
        <v>288</v>
      </c>
      <c r="D143" s="212" t="s">
        <v>158</v>
      </c>
      <c r="E143" s="213" t="s">
        <v>589</v>
      </c>
      <c r="F143" s="214" t="s">
        <v>590</v>
      </c>
      <c r="G143" s="215" t="s">
        <v>282</v>
      </c>
      <c r="H143" s="216">
        <v>2.2989999999999999</v>
      </c>
      <c r="I143" s="217"/>
      <c r="J143" s="218">
        <f>ROUND(I143*H143,2)</f>
        <v>0</v>
      </c>
      <c r="K143" s="214" t="s">
        <v>162</v>
      </c>
      <c r="L143" s="44"/>
      <c r="M143" s="219" t="s">
        <v>19</v>
      </c>
      <c r="N143" s="220" t="s">
        <v>47</v>
      </c>
      <c r="O143" s="84"/>
      <c r="P143" s="221">
        <f>O143*H143</f>
        <v>0</v>
      </c>
      <c r="Q143" s="221">
        <v>0</v>
      </c>
      <c r="R143" s="221">
        <f>Q143*H143</f>
        <v>0</v>
      </c>
      <c r="S143" s="221">
        <v>0</v>
      </c>
      <c r="T143" s="222">
        <f>S143*H143</f>
        <v>0</v>
      </c>
      <c r="AR143" s="223" t="s">
        <v>163</v>
      </c>
      <c r="AT143" s="223" t="s">
        <v>158</v>
      </c>
      <c r="AU143" s="223" t="s">
        <v>86</v>
      </c>
      <c r="AY143" s="18" t="s">
        <v>156</v>
      </c>
      <c r="BE143" s="224">
        <f>IF(N143="základní",J143,0)</f>
        <v>0</v>
      </c>
      <c r="BF143" s="224">
        <f>IF(N143="snížená",J143,0)</f>
        <v>0</v>
      </c>
      <c r="BG143" s="224">
        <f>IF(N143="zákl. přenesená",J143,0)</f>
        <v>0</v>
      </c>
      <c r="BH143" s="224">
        <f>IF(N143="sníž. přenesená",J143,0)</f>
        <v>0</v>
      </c>
      <c r="BI143" s="224">
        <f>IF(N143="nulová",J143,0)</f>
        <v>0</v>
      </c>
      <c r="BJ143" s="18" t="s">
        <v>80</v>
      </c>
      <c r="BK143" s="224">
        <f>ROUND(I143*H143,2)</f>
        <v>0</v>
      </c>
      <c r="BL143" s="18" t="s">
        <v>163</v>
      </c>
      <c r="BM143" s="223" t="s">
        <v>591</v>
      </c>
    </row>
    <row r="144" s="11" customFormat="1" ht="25.92" customHeight="1">
      <c r="B144" s="196"/>
      <c r="C144" s="197"/>
      <c r="D144" s="198" t="s">
        <v>75</v>
      </c>
      <c r="E144" s="199" t="s">
        <v>592</v>
      </c>
      <c r="F144" s="199" t="s">
        <v>593</v>
      </c>
      <c r="G144" s="197"/>
      <c r="H144" s="197"/>
      <c r="I144" s="200"/>
      <c r="J144" s="201">
        <f>BK144</f>
        <v>0</v>
      </c>
      <c r="K144" s="197"/>
      <c r="L144" s="202"/>
      <c r="M144" s="203"/>
      <c r="N144" s="204"/>
      <c r="O144" s="204"/>
      <c r="P144" s="205">
        <f>P145</f>
        <v>0</v>
      </c>
      <c r="Q144" s="204"/>
      <c r="R144" s="205">
        <f>R145</f>
        <v>0.071239999999999998</v>
      </c>
      <c r="S144" s="204"/>
      <c r="T144" s="206">
        <f>T145</f>
        <v>0</v>
      </c>
      <c r="AR144" s="207" t="s">
        <v>163</v>
      </c>
      <c r="AT144" s="208" t="s">
        <v>75</v>
      </c>
      <c r="AU144" s="208" t="s">
        <v>76</v>
      </c>
      <c r="AY144" s="207" t="s">
        <v>156</v>
      </c>
      <c r="BK144" s="209">
        <f>BK145</f>
        <v>0</v>
      </c>
    </row>
    <row r="145" s="11" customFormat="1" ht="22.8" customHeight="1">
      <c r="B145" s="196"/>
      <c r="C145" s="197"/>
      <c r="D145" s="198" t="s">
        <v>75</v>
      </c>
      <c r="E145" s="210" t="s">
        <v>594</v>
      </c>
      <c r="F145" s="210" t="s">
        <v>595</v>
      </c>
      <c r="G145" s="197"/>
      <c r="H145" s="197"/>
      <c r="I145" s="200"/>
      <c r="J145" s="211">
        <f>BK145</f>
        <v>0</v>
      </c>
      <c r="K145" s="197"/>
      <c r="L145" s="202"/>
      <c r="M145" s="203"/>
      <c r="N145" s="204"/>
      <c r="O145" s="204"/>
      <c r="P145" s="205">
        <f>SUM(P146:P169)</f>
        <v>0</v>
      </c>
      <c r="Q145" s="204"/>
      <c r="R145" s="205">
        <f>SUM(R146:R169)</f>
        <v>0.071239999999999998</v>
      </c>
      <c r="S145" s="204"/>
      <c r="T145" s="206">
        <f>SUM(T146:T169)</f>
        <v>0</v>
      </c>
      <c r="AR145" s="207" t="s">
        <v>163</v>
      </c>
      <c r="AT145" s="208" t="s">
        <v>75</v>
      </c>
      <c r="AU145" s="208" t="s">
        <v>80</v>
      </c>
      <c r="AY145" s="207" t="s">
        <v>156</v>
      </c>
      <c r="BK145" s="209">
        <f>SUM(BK146:BK169)</f>
        <v>0</v>
      </c>
    </row>
    <row r="146" s="1" customFormat="1" ht="16.5" customHeight="1">
      <c r="B146" s="39"/>
      <c r="C146" s="212" t="s">
        <v>294</v>
      </c>
      <c r="D146" s="212" t="s">
        <v>158</v>
      </c>
      <c r="E146" s="213" t="s">
        <v>538</v>
      </c>
      <c r="F146" s="214" t="s">
        <v>539</v>
      </c>
      <c r="G146" s="215" t="s">
        <v>511</v>
      </c>
      <c r="H146" s="216">
        <v>5</v>
      </c>
      <c r="I146" s="217"/>
      <c r="J146" s="218">
        <f>ROUND(I146*H146,2)</f>
        <v>0</v>
      </c>
      <c r="K146" s="214" t="s">
        <v>162</v>
      </c>
      <c r="L146" s="44"/>
      <c r="M146" s="219" t="s">
        <v>19</v>
      </c>
      <c r="N146" s="220" t="s">
        <v>47</v>
      </c>
      <c r="O146" s="84"/>
      <c r="P146" s="221">
        <f>O146*H146</f>
        <v>0</v>
      </c>
      <c r="Q146" s="221">
        <v>5.1999999999999997E-05</v>
      </c>
      <c r="R146" s="221">
        <f>Q146*H146</f>
        <v>0.00025999999999999998</v>
      </c>
      <c r="S146" s="221">
        <v>0</v>
      </c>
      <c r="T146" s="222">
        <f>S146*H146</f>
        <v>0</v>
      </c>
      <c r="AR146" s="223" t="s">
        <v>163</v>
      </c>
      <c r="AT146" s="223" t="s">
        <v>158</v>
      </c>
      <c r="AU146" s="223" t="s">
        <v>86</v>
      </c>
      <c r="AY146" s="18" t="s">
        <v>156</v>
      </c>
      <c r="BE146" s="224">
        <f>IF(N146="základní",J146,0)</f>
        <v>0</v>
      </c>
      <c r="BF146" s="224">
        <f>IF(N146="snížená",J146,0)</f>
        <v>0</v>
      </c>
      <c r="BG146" s="224">
        <f>IF(N146="zákl. přenesená",J146,0)</f>
        <v>0</v>
      </c>
      <c r="BH146" s="224">
        <f>IF(N146="sníž. přenesená",J146,0)</f>
        <v>0</v>
      </c>
      <c r="BI146" s="224">
        <f>IF(N146="nulová",J146,0)</f>
        <v>0</v>
      </c>
      <c r="BJ146" s="18" t="s">
        <v>80</v>
      </c>
      <c r="BK146" s="224">
        <f>ROUND(I146*H146,2)</f>
        <v>0</v>
      </c>
      <c r="BL146" s="18" t="s">
        <v>163</v>
      </c>
      <c r="BM146" s="223" t="s">
        <v>596</v>
      </c>
    </row>
    <row r="147" s="1" customFormat="1">
      <c r="B147" s="39"/>
      <c r="C147" s="40"/>
      <c r="D147" s="225" t="s">
        <v>165</v>
      </c>
      <c r="E147" s="40"/>
      <c r="F147" s="226" t="s">
        <v>541</v>
      </c>
      <c r="G147" s="40"/>
      <c r="H147" s="40"/>
      <c r="I147" s="136"/>
      <c r="J147" s="40"/>
      <c r="K147" s="40"/>
      <c r="L147" s="44"/>
      <c r="M147" s="227"/>
      <c r="N147" s="84"/>
      <c r="O147" s="84"/>
      <c r="P147" s="84"/>
      <c r="Q147" s="84"/>
      <c r="R147" s="84"/>
      <c r="S147" s="84"/>
      <c r="T147" s="85"/>
      <c r="AT147" s="18" t="s">
        <v>165</v>
      </c>
      <c r="AU147" s="18" t="s">
        <v>86</v>
      </c>
    </row>
    <row r="148" s="12" customFormat="1">
      <c r="B148" s="228"/>
      <c r="C148" s="229"/>
      <c r="D148" s="225" t="s">
        <v>167</v>
      </c>
      <c r="E148" s="230" t="s">
        <v>19</v>
      </c>
      <c r="F148" s="231" t="s">
        <v>597</v>
      </c>
      <c r="G148" s="229"/>
      <c r="H148" s="232">
        <v>5</v>
      </c>
      <c r="I148" s="233"/>
      <c r="J148" s="229"/>
      <c r="K148" s="229"/>
      <c r="L148" s="234"/>
      <c r="M148" s="235"/>
      <c r="N148" s="236"/>
      <c r="O148" s="236"/>
      <c r="P148" s="236"/>
      <c r="Q148" s="236"/>
      <c r="R148" s="236"/>
      <c r="S148" s="236"/>
      <c r="T148" s="237"/>
      <c r="AT148" s="238" t="s">
        <v>167</v>
      </c>
      <c r="AU148" s="238" t="s">
        <v>86</v>
      </c>
      <c r="AV148" s="12" t="s">
        <v>86</v>
      </c>
      <c r="AW148" s="12" t="s">
        <v>37</v>
      </c>
      <c r="AX148" s="12" t="s">
        <v>76</v>
      </c>
      <c r="AY148" s="238" t="s">
        <v>156</v>
      </c>
    </row>
    <row r="149" s="13" customFormat="1">
      <c r="B149" s="239"/>
      <c r="C149" s="240"/>
      <c r="D149" s="225" t="s">
        <v>167</v>
      </c>
      <c r="E149" s="241" t="s">
        <v>19</v>
      </c>
      <c r="F149" s="242" t="s">
        <v>169</v>
      </c>
      <c r="G149" s="240"/>
      <c r="H149" s="243">
        <v>5</v>
      </c>
      <c r="I149" s="244"/>
      <c r="J149" s="240"/>
      <c r="K149" s="240"/>
      <c r="L149" s="245"/>
      <c r="M149" s="246"/>
      <c r="N149" s="247"/>
      <c r="O149" s="247"/>
      <c r="P149" s="247"/>
      <c r="Q149" s="247"/>
      <c r="R149" s="247"/>
      <c r="S149" s="247"/>
      <c r="T149" s="248"/>
      <c r="AT149" s="249" t="s">
        <v>167</v>
      </c>
      <c r="AU149" s="249" t="s">
        <v>86</v>
      </c>
      <c r="AV149" s="13" t="s">
        <v>163</v>
      </c>
      <c r="AW149" s="13" t="s">
        <v>37</v>
      </c>
      <c r="AX149" s="13" t="s">
        <v>80</v>
      </c>
      <c r="AY149" s="249" t="s">
        <v>156</v>
      </c>
    </row>
    <row r="150" s="1" customFormat="1" ht="16.5" customHeight="1">
      <c r="B150" s="39"/>
      <c r="C150" s="250" t="s">
        <v>300</v>
      </c>
      <c r="D150" s="250" t="s">
        <v>240</v>
      </c>
      <c r="E150" s="251" t="s">
        <v>542</v>
      </c>
      <c r="F150" s="252" t="s">
        <v>543</v>
      </c>
      <c r="G150" s="253" t="s">
        <v>511</v>
      </c>
      <c r="H150" s="254">
        <v>15</v>
      </c>
      <c r="I150" s="255"/>
      <c r="J150" s="256">
        <f>ROUND(I150*H150,2)</f>
        <v>0</v>
      </c>
      <c r="K150" s="252" t="s">
        <v>162</v>
      </c>
      <c r="L150" s="257"/>
      <c r="M150" s="258" t="s">
        <v>19</v>
      </c>
      <c r="N150" s="259" t="s">
        <v>47</v>
      </c>
      <c r="O150" s="84"/>
      <c r="P150" s="221">
        <f>O150*H150</f>
        <v>0</v>
      </c>
      <c r="Q150" s="221">
        <v>0.0047200000000000002</v>
      </c>
      <c r="R150" s="221">
        <f>Q150*H150</f>
        <v>0.070800000000000002</v>
      </c>
      <c r="S150" s="221">
        <v>0</v>
      </c>
      <c r="T150" s="222">
        <f>S150*H150</f>
        <v>0</v>
      </c>
      <c r="AR150" s="223" t="s">
        <v>205</v>
      </c>
      <c r="AT150" s="223" t="s">
        <v>240</v>
      </c>
      <c r="AU150" s="223" t="s">
        <v>86</v>
      </c>
      <c r="AY150" s="18" t="s">
        <v>156</v>
      </c>
      <c r="BE150" s="224">
        <f>IF(N150="základní",J150,0)</f>
        <v>0</v>
      </c>
      <c r="BF150" s="224">
        <f>IF(N150="snížená",J150,0)</f>
        <v>0</v>
      </c>
      <c r="BG150" s="224">
        <f>IF(N150="zákl. přenesená",J150,0)</f>
        <v>0</v>
      </c>
      <c r="BH150" s="224">
        <f>IF(N150="sníž. přenesená",J150,0)</f>
        <v>0</v>
      </c>
      <c r="BI150" s="224">
        <f>IF(N150="nulová",J150,0)</f>
        <v>0</v>
      </c>
      <c r="BJ150" s="18" t="s">
        <v>80</v>
      </c>
      <c r="BK150" s="224">
        <f>ROUND(I150*H150,2)</f>
        <v>0</v>
      </c>
      <c r="BL150" s="18" t="s">
        <v>163</v>
      </c>
      <c r="BM150" s="223" t="s">
        <v>598</v>
      </c>
    </row>
    <row r="151" s="12" customFormat="1">
      <c r="B151" s="228"/>
      <c r="C151" s="229"/>
      <c r="D151" s="225" t="s">
        <v>167</v>
      </c>
      <c r="E151" s="229"/>
      <c r="F151" s="231" t="s">
        <v>599</v>
      </c>
      <c r="G151" s="229"/>
      <c r="H151" s="232">
        <v>15</v>
      </c>
      <c r="I151" s="233"/>
      <c r="J151" s="229"/>
      <c r="K151" s="229"/>
      <c r="L151" s="234"/>
      <c r="M151" s="235"/>
      <c r="N151" s="236"/>
      <c r="O151" s="236"/>
      <c r="P151" s="236"/>
      <c r="Q151" s="236"/>
      <c r="R151" s="236"/>
      <c r="S151" s="236"/>
      <c r="T151" s="237"/>
      <c r="AT151" s="238" t="s">
        <v>167</v>
      </c>
      <c r="AU151" s="238" t="s">
        <v>86</v>
      </c>
      <c r="AV151" s="12" t="s">
        <v>86</v>
      </c>
      <c r="AW151" s="12" t="s">
        <v>4</v>
      </c>
      <c r="AX151" s="12" t="s">
        <v>80</v>
      </c>
      <c r="AY151" s="238" t="s">
        <v>156</v>
      </c>
    </row>
    <row r="152" s="1" customFormat="1" ht="16.5" customHeight="1">
      <c r="B152" s="39"/>
      <c r="C152" s="250" t="s">
        <v>308</v>
      </c>
      <c r="D152" s="250" t="s">
        <v>240</v>
      </c>
      <c r="E152" s="251" t="s">
        <v>546</v>
      </c>
      <c r="F152" s="252" t="s">
        <v>547</v>
      </c>
      <c r="G152" s="253" t="s">
        <v>397</v>
      </c>
      <c r="H152" s="254">
        <v>15</v>
      </c>
      <c r="I152" s="255"/>
      <c r="J152" s="256">
        <f>ROUND(I152*H152,2)</f>
        <v>0</v>
      </c>
      <c r="K152" s="252" t="s">
        <v>19</v>
      </c>
      <c r="L152" s="257"/>
      <c r="M152" s="258" t="s">
        <v>19</v>
      </c>
      <c r="N152" s="259" t="s">
        <v>47</v>
      </c>
      <c r="O152" s="84"/>
      <c r="P152" s="221">
        <f>O152*H152</f>
        <v>0</v>
      </c>
      <c r="Q152" s="221">
        <v>0</v>
      </c>
      <c r="R152" s="221">
        <f>Q152*H152</f>
        <v>0</v>
      </c>
      <c r="S152" s="221">
        <v>0</v>
      </c>
      <c r="T152" s="222">
        <f>S152*H152</f>
        <v>0</v>
      </c>
      <c r="AR152" s="223" t="s">
        <v>205</v>
      </c>
      <c r="AT152" s="223" t="s">
        <v>240</v>
      </c>
      <c r="AU152" s="223" t="s">
        <v>86</v>
      </c>
      <c r="AY152" s="18" t="s">
        <v>156</v>
      </c>
      <c r="BE152" s="224">
        <f>IF(N152="základní",J152,0)</f>
        <v>0</v>
      </c>
      <c r="BF152" s="224">
        <f>IF(N152="snížená",J152,0)</f>
        <v>0</v>
      </c>
      <c r="BG152" s="224">
        <f>IF(N152="zákl. přenesená",J152,0)</f>
        <v>0</v>
      </c>
      <c r="BH152" s="224">
        <f>IF(N152="sníž. přenesená",J152,0)</f>
        <v>0</v>
      </c>
      <c r="BI152" s="224">
        <f>IF(N152="nulová",J152,0)</f>
        <v>0</v>
      </c>
      <c r="BJ152" s="18" t="s">
        <v>80</v>
      </c>
      <c r="BK152" s="224">
        <f>ROUND(I152*H152,2)</f>
        <v>0</v>
      </c>
      <c r="BL152" s="18" t="s">
        <v>163</v>
      </c>
      <c r="BM152" s="223" t="s">
        <v>600</v>
      </c>
    </row>
    <row r="153" s="12" customFormat="1">
      <c r="B153" s="228"/>
      <c r="C153" s="229"/>
      <c r="D153" s="225" t="s">
        <v>167</v>
      </c>
      <c r="E153" s="229"/>
      <c r="F153" s="231" t="s">
        <v>599</v>
      </c>
      <c r="G153" s="229"/>
      <c r="H153" s="232">
        <v>15</v>
      </c>
      <c r="I153" s="233"/>
      <c r="J153" s="229"/>
      <c r="K153" s="229"/>
      <c r="L153" s="234"/>
      <c r="M153" s="235"/>
      <c r="N153" s="236"/>
      <c r="O153" s="236"/>
      <c r="P153" s="236"/>
      <c r="Q153" s="236"/>
      <c r="R153" s="236"/>
      <c r="S153" s="236"/>
      <c r="T153" s="237"/>
      <c r="AT153" s="238" t="s">
        <v>167</v>
      </c>
      <c r="AU153" s="238" t="s">
        <v>86</v>
      </c>
      <c r="AV153" s="12" t="s">
        <v>86</v>
      </c>
      <c r="AW153" s="12" t="s">
        <v>4</v>
      </c>
      <c r="AX153" s="12" t="s">
        <v>80</v>
      </c>
      <c r="AY153" s="238" t="s">
        <v>156</v>
      </c>
    </row>
    <row r="154" s="1" customFormat="1" ht="16.5" customHeight="1">
      <c r="B154" s="39"/>
      <c r="C154" s="250" t="s">
        <v>315</v>
      </c>
      <c r="D154" s="250" t="s">
        <v>240</v>
      </c>
      <c r="E154" s="251" t="s">
        <v>549</v>
      </c>
      <c r="F154" s="252" t="s">
        <v>550</v>
      </c>
      <c r="G154" s="253" t="s">
        <v>511</v>
      </c>
      <c r="H154" s="254">
        <v>15</v>
      </c>
      <c r="I154" s="255"/>
      <c r="J154" s="256">
        <f>ROUND(I154*H154,2)</f>
        <v>0</v>
      </c>
      <c r="K154" s="252" t="s">
        <v>19</v>
      </c>
      <c r="L154" s="257"/>
      <c r="M154" s="258" t="s">
        <v>19</v>
      </c>
      <c r="N154" s="259" t="s">
        <v>47</v>
      </c>
      <c r="O154" s="84"/>
      <c r="P154" s="221">
        <f>O154*H154</f>
        <v>0</v>
      </c>
      <c r="Q154" s="221">
        <v>0</v>
      </c>
      <c r="R154" s="221">
        <f>Q154*H154</f>
        <v>0</v>
      </c>
      <c r="S154" s="221">
        <v>0</v>
      </c>
      <c r="T154" s="222">
        <f>S154*H154</f>
        <v>0</v>
      </c>
      <c r="AR154" s="223" t="s">
        <v>205</v>
      </c>
      <c r="AT154" s="223" t="s">
        <v>240</v>
      </c>
      <c r="AU154" s="223" t="s">
        <v>86</v>
      </c>
      <c r="AY154" s="18" t="s">
        <v>156</v>
      </c>
      <c r="BE154" s="224">
        <f>IF(N154="základní",J154,0)</f>
        <v>0</v>
      </c>
      <c r="BF154" s="224">
        <f>IF(N154="snížená",J154,0)</f>
        <v>0</v>
      </c>
      <c r="BG154" s="224">
        <f>IF(N154="zákl. přenesená",J154,0)</f>
        <v>0</v>
      </c>
      <c r="BH154" s="224">
        <f>IF(N154="sníž. přenesená",J154,0)</f>
        <v>0</v>
      </c>
      <c r="BI154" s="224">
        <f>IF(N154="nulová",J154,0)</f>
        <v>0</v>
      </c>
      <c r="BJ154" s="18" t="s">
        <v>80</v>
      </c>
      <c r="BK154" s="224">
        <f>ROUND(I154*H154,2)</f>
        <v>0</v>
      </c>
      <c r="BL154" s="18" t="s">
        <v>163</v>
      </c>
      <c r="BM154" s="223" t="s">
        <v>601</v>
      </c>
    </row>
    <row r="155" s="12" customFormat="1">
      <c r="B155" s="228"/>
      <c r="C155" s="229"/>
      <c r="D155" s="225" t="s">
        <v>167</v>
      </c>
      <c r="E155" s="229"/>
      <c r="F155" s="231" t="s">
        <v>599</v>
      </c>
      <c r="G155" s="229"/>
      <c r="H155" s="232">
        <v>15</v>
      </c>
      <c r="I155" s="233"/>
      <c r="J155" s="229"/>
      <c r="K155" s="229"/>
      <c r="L155" s="234"/>
      <c r="M155" s="235"/>
      <c r="N155" s="236"/>
      <c r="O155" s="236"/>
      <c r="P155" s="236"/>
      <c r="Q155" s="236"/>
      <c r="R155" s="236"/>
      <c r="S155" s="236"/>
      <c r="T155" s="237"/>
      <c r="AT155" s="238" t="s">
        <v>167</v>
      </c>
      <c r="AU155" s="238" t="s">
        <v>86</v>
      </c>
      <c r="AV155" s="12" t="s">
        <v>86</v>
      </c>
      <c r="AW155" s="12" t="s">
        <v>4</v>
      </c>
      <c r="AX155" s="12" t="s">
        <v>80</v>
      </c>
      <c r="AY155" s="238" t="s">
        <v>156</v>
      </c>
    </row>
    <row r="156" s="1" customFormat="1" ht="16.5" customHeight="1">
      <c r="B156" s="39"/>
      <c r="C156" s="212" t="s">
        <v>322</v>
      </c>
      <c r="D156" s="212" t="s">
        <v>158</v>
      </c>
      <c r="E156" s="213" t="s">
        <v>602</v>
      </c>
      <c r="F156" s="214" t="s">
        <v>603</v>
      </c>
      <c r="G156" s="215" t="s">
        <v>511</v>
      </c>
      <c r="H156" s="216">
        <v>20</v>
      </c>
      <c r="I156" s="217"/>
      <c r="J156" s="218">
        <f>ROUND(I156*H156,2)</f>
        <v>0</v>
      </c>
      <c r="K156" s="214" t="s">
        <v>162</v>
      </c>
      <c r="L156" s="44"/>
      <c r="M156" s="219" t="s">
        <v>19</v>
      </c>
      <c r="N156" s="220" t="s">
        <v>47</v>
      </c>
      <c r="O156" s="84"/>
      <c r="P156" s="221">
        <f>O156*H156</f>
        <v>0</v>
      </c>
      <c r="Q156" s="221">
        <v>0</v>
      </c>
      <c r="R156" s="221">
        <f>Q156*H156</f>
        <v>0</v>
      </c>
      <c r="S156" s="221">
        <v>0</v>
      </c>
      <c r="T156" s="222">
        <f>S156*H156</f>
        <v>0</v>
      </c>
      <c r="AR156" s="223" t="s">
        <v>163</v>
      </c>
      <c r="AT156" s="223" t="s">
        <v>158</v>
      </c>
      <c r="AU156" s="223" t="s">
        <v>86</v>
      </c>
      <c r="AY156" s="18" t="s">
        <v>156</v>
      </c>
      <c r="BE156" s="224">
        <f>IF(N156="základní",J156,0)</f>
        <v>0</v>
      </c>
      <c r="BF156" s="224">
        <f>IF(N156="snížená",J156,0)</f>
        <v>0</v>
      </c>
      <c r="BG156" s="224">
        <f>IF(N156="zákl. přenesená",J156,0)</f>
        <v>0</v>
      </c>
      <c r="BH156" s="224">
        <f>IF(N156="sníž. přenesená",J156,0)</f>
        <v>0</v>
      </c>
      <c r="BI156" s="224">
        <f>IF(N156="nulová",J156,0)</f>
        <v>0</v>
      </c>
      <c r="BJ156" s="18" t="s">
        <v>80</v>
      </c>
      <c r="BK156" s="224">
        <f>ROUND(I156*H156,2)</f>
        <v>0</v>
      </c>
      <c r="BL156" s="18" t="s">
        <v>163</v>
      </c>
      <c r="BM156" s="223" t="s">
        <v>604</v>
      </c>
    </row>
    <row r="157" s="1" customFormat="1">
      <c r="B157" s="39"/>
      <c r="C157" s="40"/>
      <c r="D157" s="225" t="s">
        <v>165</v>
      </c>
      <c r="E157" s="40"/>
      <c r="F157" s="226" t="s">
        <v>605</v>
      </c>
      <c r="G157" s="40"/>
      <c r="H157" s="40"/>
      <c r="I157" s="136"/>
      <c r="J157" s="40"/>
      <c r="K157" s="40"/>
      <c r="L157" s="44"/>
      <c r="M157" s="227"/>
      <c r="N157" s="84"/>
      <c r="O157" s="84"/>
      <c r="P157" s="84"/>
      <c r="Q157" s="84"/>
      <c r="R157" s="84"/>
      <c r="S157" s="84"/>
      <c r="T157" s="85"/>
      <c r="AT157" s="18" t="s">
        <v>165</v>
      </c>
      <c r="AU157" s="18" t="s">
        <v>86</v>
      </c>
    </row>
    <row r="158" s="12" customFormat="1">
      <c r="B158" s="228"/>
      <c r="C158" s="229"/>
      <c r="D158" s="225" t="s">
        <v>167</v>
      </c>
      <c r="E158" s="230" t="s">
        <v>19</v>
      </c>
      <c r="F158" s="231" t="s">
        <v>606</v>
      </c>
      <c r="G158" s="229"/>
      <c r="H158" s="232">
        <v>20</v>
      </c>
      <c r="I158" s="233"/>
      <c r="J158" s="229"/>
      <c r="K158" s="229"/>
      <c r="L158" s="234"/>
      <c r="M158" s="235"/>
      <c r="N158" s="236"/>
      <c r="O158" s="236"/>
      <c r="P158" s="236"/>
      <c r="Q158" s="236"/>
      <c r="R158" s="236"/>
      <c r="S158" s="236"/>
      <c r="T158" s="237"/>
      <c r="AT158" s="238" t="s">
        <v>167</v>
      </c>
      <c r="AU158" s="238" t="s">
        <v>86</v>
      </c>
      <c r="AV158" s="12" t="s">
        <v>86</v>
      </c>
      <c r="AW158" s="12" t="s">
        <v>37</v>
      </c>
      <c r="AX158" s="12" t="s">
        <v>76</v>
      </c>
      <c r="AY158" s="238" t="s">
        <v>156</v>
      </c>
    </row>
    <row r="159" s="13" customFormat="1">
      <c r="B159" s="239"/>
      <c r="C159" s="240"/>
      <c r="D159" s="225" t="s">
        <v>167</v>
      </c>
      <c r="E159" s="241" t="s">
        <v>19</v>
      </c>
      <c r="F159" s="242" t="s">
        <v>169</v>
      </c>
      <c r="G159" s="240"/>
      <c r="H159" s="243">
        <v>20</v>
      </c>
      <c r="I159" s="244"/>
      <c r="J159" s="240"/>
      <c r="K159" s="240"/>
      <c r="L159" s="245"/>
      <c r="M159" s="246"/>
      <c r="N159" s="247"/>
      <c r="O159" s="247"/>
      <c r="P159" s="247"/>
      <c r="Q159" s="247"/>
      <c r="R159" s="247"/>
      <c r="S159" s="247"/>
      <c r="T159" s="248"/>
      <c r="AT159" s="249" t="s">
        <v>167</v>
      </c>
      <c r="AU159" s="249" t="s">
        <v>86</v>
      </c>
      <c r="AV159" s="13" t="s">
        <v>163</v>
      </c>
      <c r="AW159" s="13" t="s">
        <v>37</v>
      </c>
      <c r="AX159" s="13" t="s">
        <v>80</v>
      </c>
      <c r="AY159" s="249" t="s">
        <v>156</v>
      </c>
    </row>
    <row r="160" s="1" customFormat="1" ht="16.5" customHeight="1">
      <c r="B160" s="39"/>
      <c r="C160" s="212" t="s">
        <v>326</v>
      </c>
      <c r="D160" s="212" t="s">
        <v>158</v>
      </c>
      <c r="E160" s="213" t="s">
        <v>607</v>
      </c>
      <c r="F160" s="214" t="s">
        <v>608</v>
      </c>
      <c r="G160" s="215" t="s">
        <v>511</v>
      </c>
      <c r="H160" s="216">
        <v>10</v>
      </c>
      <c r="I160" s="217"/>
      <c r="J160" s="218">
        <f>ROUND(I160*H160,2)</f>
        <v>0</v>
      </c>
      <c r="K160" s="214" t="s">
        <v>162</v>
      </c>
      <c r="L160" s="44"/>
      <c r="M160" s="219" t="s">
        <v>19</v>
      </c>
      <c r="N160" s="220" t="s">
        <v>47</v>
      </c>
      <c r="O160" s="84"/>
      <c r="P160" s="221">
        <f>O160*H160</f>
        <v>0</v>
      </c>
      <c r="Q160" s="221">
        <v>1.8E-05</v>
      </c>
      <c r="R160" s="221">
        <f>Q160*H160</f>
        <v>0.00018000000000000001</v>
      </c>
      <c r="S160" s="221">
        <v>0</v>
      </c>
      <c r="T160" s="222">
        <f>S160*H160</f>
        <v>0</v>
      </c>
      <c r="AR160" s="223" t="s">
        <v>163</v>
      </c>
      <c r="AT160" s="223" t="s">
        <v>158</v>
      </c>
      <c r="AU160" s="223" t="s">
        <v>86</v>
      </c>
      <c r="AY160" s="18" t="s">
        <v>156</v>
      </c>
      <c r="BE160" s="224">
        <f>IF(N160="základní",J160,0)</f>
        <v>0</v>
      </c>
      <c r="BF160" s="224">
        <f>IF(N160="snížená",J160,0)</f>
        <v>0</v>
      </c>
      <c r="BG160" s="224">
        <f>IF(N160="zákl. přenesená",J160,0)</f>
        <v>0</v>
      </c>
      <c r="BH160" s="224">
        <f>IF(N160="sníž. přenesená",J160,0)</f>
        <v>0</v>
      </c>
      <c r="BI160" s="224">
        <f>IF(N160="nulová",J160,0)</f>
        <v>0</v>
      </c>
      <c r="BJ160" s="18" t="s">
        <v>80</v>
      </c>
      <c r="BK160" s="224">
        <f>ROUND(I160*H160,2)</f>
        <v>0</v>
      </c>
      <c r="BL160" s="18" t="s">
        <v>163</v>
      </c>
      <c r="BM160" s="223" t="s">
        <v>609</v>
      </c>
    </row>
    <row r="161" s="1" customFormat="1">
      <c r="B161" s="39"/>
      <c r="C161" s="40"/>
      <c r="D161" s="225" t="s">
        <v>165</v>
      </c>
      <c r="E161" s="40"/>
      <c r="F161" s="226" t="s">
        <v>610</v>
      </c>
      <c r="G161" s="40"/>
      <c r="H161" s="40"/>
      <c r="I161" s="136"/>
      <c r="J161" s="40"/>
      <c r="K161" s="40"/>
      <c r="L161" s="44"/>
      <c r="M161" s="227"/>
      <c r="N161" s="84"/>
      <c r="O161" s="84"/>
      <c r="P161" s="84"/>
      <c r="Q161" s="84"/>
      <c r="R161" s="84"/>
      <c r="S161" s="84"/>
      <c r="T161" s="85"/>
      <c r="AT161" s="18" t="s">
        <v>165</v>
      </c>
      <c r="AU161" s="18" t="s">
        <v>86</v>
      </c>
    </row>
    <row r="162" s="12" customFormat="1">
      <c r="B162" s="228"/>
      <c r="C162" s="229"/>
      <c r="D162" s="225" t="s">
        <v>167</v>
      </c>
      <c r="E162" s="230" t="s">
        <v>19</v>
      </c>
      <c r="F162" s="231" t="s">
        <v>611</v>
      </c>
      <c r="G162" s="229"/>
      <c r="H162" s="232">
        <v>10</v>
      </c>
      <c r="I162" s="233"/>
      <c r="J162" s="229"/>
      <c r="K162" s="229"/>
      <c r="L162" s="234"/>
      <c r="M162" s="235"/>
      <c r="N162" s="236"/>
      <c r="O162" s="236"/>
      <c r="P162" s="236"/>
      <c r="Q162" s="236"/>
      <c r="R162" s="236"/>
      <c r="S162" s="236"/>
      <c r="T162" s="237"/>
      <c r="AT162" s="238" t="s">
        <v>167</v>
      </c>
      <c r="AU162" s="238" t="s">
        <v>86</v>
      </c>
      <c r="AV162" s="12" t="s">
        <v>86</v>
      </c>
      <c r="AW162" s="12" t="s">
        <v>37</v>
      </c>
      <c r="AX162" s="12" t="s">
        <v>76</v>
      </c>
      <c r="AY162" s="238" t="s">
        <v>156</v>
      </c>
    </row>
    <row r="163" s="13" customFormat="1">
      <c r="B163" s="239"/>
      <c r="C163" s="240"/>
      <c r="D163" s="225" t="s">
        <v>167</v>
      </c>
      <c r="E163" s="241" t="s">
        <v>19</v>
      </c>
      <c r="F163" s="242" t="s">
        <v>169</v>
      </c>
      <c r="G163" s="240"/>
      <c r="H163" s="243">
        <v>10</v>
      </c>
      <c r="I163" s="244"/>
      <c r="J163" s="240"/>
      <c r="K163" s="240"/>
      <c r="L163" s="245"/>
      <c r="M163" s="246"/>
      <c r="N163" s="247"/>
      <c r="O163" s="247"/>
      <c r="P163" s="247"/>
      <c r="Q163" s="247"/>
      <c r="R163" s="247"/>
      <c r="S163" s="247"/>
      <c r="T163" s="248"/>
      <c r="AT163" s="249" t="s">
        <v>167</v>
      </c>
      <c r="AU163" s="249" t="s">
        <v>86</v>
      </c>
      <c r="AV163" s="13" t="s">
        <v>163</v>
      </c>
      <c r="AW163" s="13" t="s">
        <v>37</v>
      </c>
      <c r="AX163" s="13" t="s">
        <v>80</v>
      </c>
      <c r="AY163" s="249" t="s">
        <v>156</v>
      </c>
    </row>
    <row r="164" s="1" customFormat="1" ht="16.5" customHeight="1">
      <c r="B164" s="39"/>
      <c r="C164" s="212" t="s">
        <v>335</v>
      </c>
      <c r="D164" s="212" t="s">
        <v>158</v>
      </c>
      <c r="E164" s="213" t="s">
        <v>582</v>
      </c>
      <c r="F164" s="214" t="s">
        <v>583</v>
      </c>
      <c r="G164" s="215" t="s">
        <v>172</v>
      </c>
      <c r="H164" s="216">
        <v>5</v>
      </c>
      <c r="I164" s="217"/>
      <c r="J164" s="218">
        <f>ROUND(I164*H164,2)</f>
        <v>0</v>
      </c>
      <c r="K164" s="214" t="s">
        <v>162</v>
      </c>
      <c r="L164" s="44"/>
      <c r="M164" s="219" t="s">
        <v>19</v>
      </c>
      <c r="N164" s="220" t="s">
        <v>47</v>
      </c>
      <c r="O164" s="84"/>
      <c r="P164" s="221">
        <f>O164*H164</f>
        <v>0</v>
      </c>
      <c r="Q164" s="221">
        <v>0</v>
      </c>
      <c r="R164" s="221">
        <f>Q164*H164</f>
        <v>0</v>
      </c>
      <c r="S164" s="221">
        <v>0</v>
      </c>
      <c r="T164" s="222">
        <f>S164*H164</f>
        <v>0</v>
      </c>
      <c r="AR164" s="223" t="s">
        <v>163</v>
      </c>
      <c r="AT164" s="223" t="s">
        <v>158</v>
      </c>
      <c r="AU164" s="223" t="s">
        <v>86</v>
      </c>
      <c r="AY164" s="18" t="s">
        <v>156</v>
      </c>
      <c r="BE164" s="224">
        <f>IF(N164="základní",J164,0)</f>
        <v>0</v>
      </c>
      <c r="BF164" s="224">
        <f>IF(N164="snížená",J164,0)</f>
        <v>0</v>
      </c>
      <c r="BG164" s="224">
        <f>IF(N164="zákl. přenesená",J164,0)</f>
        <v>0</v>
      </c>
      <c r="BH164" s="224">
        <f>IF(N164="sníž. přenesená",J164,0)</f>
        <v>0</v>
      </c>
      <c r="BI164" s="224">
        <f>IF(N164="nulová",J164,0)</f>
        <v>0</v>
      </c>
      <c r="BJ164" s="18" t="s">
        <v>80</v>
      </c>
      <c r="BK164" s="224">
        <f>ROUND(I164*H164,2)</f>
        <v>0</v>
      </c>
      <c r="BL164" s="18" t="s">
        <v>163</v>
      </c>
      <c r="BM164" s="223" t="s">
        <v>612</v>
      </c>
    </row>
    <row r="165" s="12" customFormat="1">
      <c r="B165" s="228"/>
      <c r="C165" s="229"/>
      <c r="D165" s="225" t="s">
        <v>167</v>
      </c>
      <c r="E165" s="230" t="s">
        <v>19</v>
      </c>
      <c r="F165" s="231" t="s">
        <v>613</v>
      </c>
      <c r="G165" s="229"/>
      <c r="H165" s="232">
        <v>5</v>
      </c>
      <c r="I165" s="233"/>
      <c r="J165" s="229"/>
      <c r="K165" s="229"/>
      <c r="L165" s="234"/>
      <c r="M165" s="235"/>
      <c r="N165" s="236"/>
      <c r="O165" s="236"/>
      <c r="P165" s="236"/>
      <c r="Q165" s="236"/>
      <c r="R165" s="236"/>
      <c r="S165" s="236"/>
      <c r="T165" s="237"/>
      <c r="AT165" s="238" t="s">
        <v>167</v>
      </c>
      <c r="AU165" s="238" t="s">
        <v>86</v>
      </c>
      <c r="AV165" s="12" t="s">
        <v>86</v>
      </c>
      <c r="AW165" s="12" t="s">
        <v>37</v>
      </c>
      <c r="AX165" s="12" t="s">
        <v>76</v>
      </c>
      <c r="AY165" s="238" t="s">
        <v>156</v>
      </c>
    </row>
    <row r="166" s="13" customFormat="1">
      <c r="B166" s="239"/>
      <c r="C166" s="240"/>
      <c r="D166" s="225" t="s">
        <v>167</v>
      </c>
      <c r="E166" s="241" t="s">
        <v>506</v>
      </c>
      <c r="F166" s="242" t="s">
        <v>169</v>
      </c>
      <c r="G166" s="240"/>
      <c r="H166" s="243">
        <v>5</v>
      </c>
      <c r="I166" s="244"/>
      <c r="J166" s="240"/>
      <c r="K166" s="240"/>
      <c r="L166" s="245"/>
      <c r="M166" s="246"/>
      <c r="N166" s="247"/>
      <c r="O166" s="247"/>
      <c r="P166" s="247"/>
      <c r="Q166" s="247"/>
      <c r="R166" s="247"/>
      <c r="S166" s="247"/>
      <c r="T166" s="248"/>
      <c r="AT166" s="249" t="s">
        <v>167</v>
      </c>
      <c r="AU166" s="249" t="s">
        <v>86</v>
      </c>
      <c r="AV166" s="13" t="s">
        <v>163</v>
      </c>
      <c r="AW166" s="13" t="s">
        <v>37</v>
      </c>
      <c r="AX166" s="13" t="s">
        <v>80</v>
      </c>
      <c r="AY166" s="249" t="s">
        <v>156</v>
      </c>
    </row>
    <row r="167" s="1" customFormat="1" ht="16.5" customHeight="1">
      <c r="B167" s="39"/>
      <c r="C167" s="212" t="s">
        <v>340</v>
      </c>
      <c r="D167" s="212" t="s">
        <v>158</v>
      </c>
      <c r="E167" s="213" t="s">
        <v>586</v>
      </c>
      <c r="F167" s="214" t="s">
        <v>587</v>
      </c>
      <c r="G167" s="215" t="s">
        <v>172</v>
      </c>
      <c r="H167" s="216">
        <v>5</v>
      </c>
      <c r="I167" s="217"/>
      <c r="J167" s="218">
        <f>ROUND(I167*H167,2)</f>
        <v>0</v>
      </c>
      <c r="K167" s="214" t="s">
        <v>19</v>
      </c>
      <c r="L167" s="44"/>
      <c r="M167" s="219" t="s">
        <v>19</v>
      </c>
      <c r="N167" s="220" t="s">
        <v>47</v>
      </c>
      <c r="O167" s="84"/>
      <c r="P167" s="221">
        <f>O167*H167</f>
        <v>0</v>
      </c>
      <c r="Q167" s="221">
        <v>0</v>
      </c>
      <c r="R167" s="221">
        <f>Q167*H167</f>
        <v>0</v>
      </c>
      <c r="S167" s="221">
        <v>0</v>
      </c>
      <c r="T167" s="222">
        <f>S167*H167</f>
        <v>0</v>
      </c>
      <c r="AR167" s="223" t="s">
        <v>163</v>
      </c>
      <c r="AT167" s="223" t="s">
        <v>158</v>
      </c>
      <c r="AU167" s="223" t="s">
        <v>86</v>
      </c>
      <c r="AY167" s="18" t="s">
        <v>156</v>
      </c>
      <c r="BE167" s="224">
        <f>IF(N167="základní",J167,0)</f>
        <v>0</v>
      </c>
      <c r="BF167" s="224">
        <f>IF(N167="snížená",J167,0)</f>
        <v>0</v>
      </c>
      <c r="BG167" s="224">
        <f>IF(N167="zákl. přenesená",J167,0)</f>
        <v>0</v>
      </c>
      <c r="BH167" s="224">
        <f>IF(N167="sníž. přenesená",J167,0)</f>
        <v>0</v>
      </c>
      <c r="BI167" s="224">
        <f>IF(N167="nulová",J167,0)</f>
        <v>0</v>
      </c>
      <c r="BJ167" s="18" t="s">
        <v>80</v>
      </c>
      <c r="BK167" s="224">
        <f>ROUND(I167*H167,2)</f>
        <v>0</v>
      </c>
      <c r="BL167" s="18" t="s">
        <v>163</v>
      </c>
      <c r="BM167" s="223" t="s">
        <v>614</v>
      </c>
    </row>
    <row r="168" s="12" customFormat="1">
      <c r="B168" s="228"/>
      <c r="C168" s="229"/>
      <c r="D168" s="225" t="s">
        <v>167</v>
      </c>
      <c r="E168" s="230" t="s">
        <v>19</v>
      </c>
      <c r="F168" s="231" t="s">
        <v>506</v>
      </c>
      <c r="G168" s="229"/>
      <c r="H168" s="232">
        <v>5</v>
      </c>
      <c r="I168" s="233"/>
      <c r="J168" s="229"/>
      <c r="K168" s="229"/>
      <c r="L168" s="234"/>
      <c r="M168" s="235"/>
      <c r="N168" s="236"/>
      <c r="O168" s="236"/>
      <c r="P168" s="236"/>
      <c r="Q168" s="236"/>
      <c r="R168" s="236"/>
      <c r="S168" s="236"/>
      <c r="T168" s="237"/>
      <c r="AT168" s="238" t="s">
        <v>167</v>
      </c>
      <c r="AU168" s="238" t="s">
        <v>86</v>
      </c>
      <c r="AV168" s="12" t="s">
        <v>86</v>
      </c>
      <c r="AW168" s="12" t="s">
        <v>37</v>
      </c>
      <c r="AX168" s="12" t="s">
        <v>76</v>
      </c>
      <c r="AY168" s="238" t="s">
        <v>156</v>
      </c>
    </row>
    <row r="169" s="13" customFormat="1">
      <c r="B169" s="239"/>
      <c r="C169" s="240"/>
      <c r="D169" s="225" t="s">
        <v>167</v>
      </c>
      <c r="E169" s="241" t="s">
        <v>19</v>
      </c>
      <c r="F169" s="242" t="s">
        <v>169</v>
      </c>
      <c r="G169" s="240"/>
      <c r="H169" s="243">
        <v>5</v>
      </c>
      <c r="I169" s="244"/>
      <c r="J169" s="240"/>
      <c r="K169" s="240"/>
      <c r="L169" s="245"/>
      <c r="M169" s="286"/>
      <c r="N169" s="287"/>
      <c r="O169" s="287"/>
      <c r="P169" s="287"/>
      <c r="Q169" s="287"/>
      <c r="R169" s="287"/>
      <c r="S169" s="287"/>
      <c r="T169" s="288"/>
      <c r="AT169" s="249" t="s">
        <v>167</v>
      </c>
      <c r="AU169" s="249" t="s">
        <v>86</v>
      </c>
      <c r="AV169" s="13" t="s">
        <v>163</v>
      </c>
      <c r="AW169" s="13" t="s">
        <v>37</v>
      </c>
      <c r="AX169" s="13" t="s">
        <v>80</v>
      </c>
      <c r="AY169" s="249" t="s">
        <v>156</v>
      </c>
    </row>
    <row r="170" s="1" customFormat="1" ht="6.96" customHeight="1">
      <c r="B170" s="59"/>
      <c r="C170" s="60"/>
      <c r="D170" s="60"/>
      <c r="E170" s="60"/>
      <c r="F170" s="60"/>
      <c r="G170" s="60"/>
      <c r="H170" s="60"/>
      <c r="I170" s="162"/>
      <c r="J170" s="60"/>
      <c r="K170" s="60"/>
      <c r="L170" s="44"/>
    </row>
  </sheetData>
  <sheetProtection sheet="1" autoFilter="0" formatColumns="0" formatRows="0" objects="1" scenarios="1" spinCount="100000" saltValue="hFCM0jKSASHyd0BHnz10kYWvD9TNOvtq8yaPepRsPoG3WhtbDYUT4bLO1AKcJAHvfUDLsyTglhudFIhLCrkpfw==" hashValue="lGmLCK4x642CB2mqdGRkhA9zx+MNDdJVtgyNfg96XYkBVWN4+5wgbq2Sz8WaPdFiZ+/tsjR1Zw886sqB/i4KJQ==" algorithmName="SHA-512" password="CC35"/>
  <autoFilter ref="C83:K169"/>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7"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92</v>
      </c>
      <c r="AZ2" s="128" t="s">
        <v>107</v>
      </c>
      <c r="BA2" s="128" t="s">
        <v>19</v>
      </c>
      <c r="BB2" s="128" t="s">
        <v>19</v>
      </c>
      <c r="BC2" s="128" t="s">
        <v>615</v>
      </c>
      <c r="BD2" s="128" t="s">
        <v>86</v>
      </c>
    </row>
    <row r="3" ht="6.96" customHeight="1">
      <c r="B3" s="129"/>
      <c r="C3" s="130"/>
      <c r="D3" s="130"/>
      <c r="E3" s="130"/>
      <c r="F3" s="130"/>
      <c r="G3" s="130"/>
      <c r="H3" s="130"/>
      <c r="I3" s="131"/>
      <c r="J3" s="130"/>
      <c r="K3" s="130"/>
      <c r="L3" s="21"/>
      <c r="AT3" s="18" t="s">
        <v>86</v>
      </c>
      <c r="AZ3" s="128" t="s">
        <v>498</v>
      </c>
      <c r="BA3" s="128" t="s">
        <v>19</v>
      </c>
      <c r="BB3" s="128" t="s">
        <v>19</v>
      </c>
      <c r="BC3" s="128" t="s">
        <v>499</v>
      </c>
      <c r="BD3" s="128" t="s">
        <v>86</v>
      </c>
    </row>
    <row r="4" ht="24.96" customHeight="1">
      <c r="B4" s="21"/>
      <c r="D4" s="132" t="s">
        <v>97</v>
      </c>
      <c r="L4" s="21"/>
      <c r="M4" s="133" t="s">
        <v>10</v>
      </c>
      <c r="AT4" s="18" t="s">
        <v>4</v>
      </c>
      <c r="AZ4" s="128" t="s">
        <v>496</v>
      </c>
      <c r="BA4" s="128" t="s">
        <v>19</v>
      </c>
      <c r="BB4" s="128" t="s">
        <v>19</v>
      </c>
      <c r="BC4" s="128" t="s">
        <v>497</v>
      </c>
      <c r="BD4" s="128" t="s">
        <v>86</v>
      </c>
    </row>
    <row r="5" ht="6.96" customHeight="1">
      <c r="B5" s="21"/>
      <c r="L5" s="21"/>
    </row>
    <row r="6" ht="12" customHeight="1">
      <c r="B6" s="21"/>
      <c r="D6" s="134" t="s">
        <v>16</v>
      </c>
      <c r="L6" s="21"/>
    </row>
    <row r="7" ht="16.5" customHeight="1">
      <c r="B7" s="21"/>
      <c r="E7" s="135" t="str">
        <f>'Rekapitulace stavby'!K6</f>
        <v>Čebínský p., ř. km 0,620-1,700, Sentice, Hradčany, oprava koryta</v>
      </c>
      <c r="F7" s="134"/>
      <c r="G7" s="134"/>
      <c r="H7" s="134"/>
      <c r="L7" s="21"/>
    </row>
    <row r="8" s="1" customFormat="1" ht="12" customHeight="1">
      <c r="B8" s="44"/>
      <c r="D8" s="134" t="s">
        <v>106</v>
      </c>
      <c r="I8" s="136"/>
      <c r="L8" s="44"/>
    </row>
    <row r="9" s="1" customFormat="1" ht="36.96" customHeight="1">
      <c r="B9" s="44"/>
      <c r="E9" s="137" t="s">
        <v>616</v>
      </c>
      <c r="F9" s="1"/>
      <c r="G9" s="1"/>
      <c r="H9" s="1"/>
      <c r="I9" s="136"/>
      <c r="L9" s="44"/>
    </row>
    <row r="10" s="1" customFormat="1">
      <c r="B10" s="44"/>
      <c r="I10" s="136"/>
      <c r="L10" s="44"/>
    </row>
    <row r="11" s="1" customFormat="1" ht="12" customHeight="1">
      <c r="B11" s="44"/>
      <c r="D11" s="134" t="s">
        <v>18</v>
      </c>
      <c r="F11" s="138" t="s">
        <v>19</v>
      </c>
      <c r="I11" s="139" t="s">
        <v>20</v>
      </c>
      <c r="J11" s="138" t="s">
        <v>19</v>
      </c>
      <c r="L11" s="44"/>
    </row>
    <row r="12" s="1" customFormat="1" ht="12" customHeight="1">
      <c r="B12" s="44"/>
      <c r="D12" s="134" t="s">
        <v>21</v>
      </c>
      <c r="F12" s="138" t="s">
        <v>22</v>
      </c>
      <c r="I12" s="139" t="s">
        <v>23</v>
      </c>
      <c r="J12" s="140" t="str">
        <f>'Rekapitulace stavby'!AN8</f>
        <v>19. 2. 2018</v>
      </c>
      <c r="L12" s="44"/>
    </row>
    <row r="13" s="1" customFormat="1" ht="10.8" customHeight="1">
      <c r="B13" s="44"/>
      <c r="I13" s="136"/>
      <c r="L13" s="44"/>
    </row>
    <row r="14" s="1" customFormat="1" ht="12" customHeight="1">
      <c r="B14" s="44"/>
      <c r="D14" s="134" t="s">
        <v>25</v>
      </c>
      <c r="I14" s="139" t="s">
        <v>26</v>
      </c>
      <c r="J14" s="138" t="s">
        <v>27</v>
      </c>
      <c r="L14" s="44"/>
    </row>
    <row r="15" s="1" customFormat="1" ht="18" customHeight="1">
      <c r="B15" s="44"/>
      <c r="E15" s="138" t="s">
        <v>28</v>
      </c>
      <c r="I15" s="139" t="s">
        <v>29</v>
      </c>
      <c r="J15" s="138" t="s">
        <v>30</v>
      </c>
      <c r="L15" s="44"/>
    </row>
    <row r="16" s="1" customFormat="1" ht="6.96" customHeight="1">
      <c r="B16" s="44"/>
      <c r="I16" s="136"/>
      <c r="L16" s="44"/>
    </row>
    <row r="17" s="1" customFormat="1" ht="12" customHeight="1">
      <c r="B17" s="44"/>
      <c r="D17" s="134" t="s">
        <v>31</v>
      </c>
      <c r="I17" s="139" t="s">
        <v>26</v>
      </c>
      <c r="J17" s="34" t="str">
        <f>'Rekapitulace stavby'!AN13</f>
        <v>Vyplň údaj</v>
      </c>
      <c r="L17" s="44"/>
    </row>
    <row r="18" s="1" customFormat="1" ht="18" customHeight="1">
      <c r="B18" s="44"/>
      <c r="E18" s="34" t="str">
        <f>'Rekapitulace stavby'!E14</f>
        <v>Vyplň údaj</v>
      </c>
      <c r="F18" s="138"/>
      <c r="G18" s="138"/>
      <c r="H18" s="138"/>
      <c r="I18" s="139" t="s">
        <v>29</v>
      </c>
      <c r="J18" s="34" t="str">
        <f>'Rekapitulace stavby'!AN14</f>
        <v>Vyplň údaj</v>
      </c>
      <c r="L18" s="44"/>
    </row>
    <row r="19" s="1" customFormat="1" ht="6.96" customHeight="1">
      <c r="B19" s="44"/>
      <c r="I19" s="136"/>
      <c r="L19" s="44"/>
    </row>
    <row r="20" s="1" customFormat="1" ht="12" customHeight="1">
      <c r="B20" s="44"/>
      <c r="D20" s="134" t="s">
        <v>33</v>
      </c>
      <c r="I20" s="139" t="s">
        <v>26</v>
      </c>
      <c r="J20" s="138" t="s">
        <v>34</v>
      </c>
      <c r="L20" s="44"/>
    </row>
    <row r="21" s="1" customFormat="1" ht="18" customHeight="1">
      <c r="B21" s="44"/>
      <c r="E21" s="138" t="s">
        <v>35</v>
      </c>
      <c r="I21" s="139" t="s">
        <v>29</v>
      </c>
      <c r="J21" s="138" t="s">
        <v>36</v>
      </c>
      <c r="L21" s="44"/>
    </row>
    <row r="22" s="1" customFormat="1" ht="6.96" customHeight="1">
      <c r="B22" s="44"/>
      <c r="I22" s="136"/>
      <c r="L22" s="44"/>
    </row>
    <row r="23" s="1" customFormat="1" ht="12" customHeight="1">
      <c r="B23" s="44"/>
      <c r="D23" s="134" t="s">
        <v>38</v>
      </c>
      <c r="I23" s="139" t="s">
        <v>26</v>
      </c>
      <c r="J23" s="138" t="s">
        <v>19</v>
      </c>
      <c r="L23" s="44"/>
    </row>
    <row r="24" s="1" customFormat="1" ht="18" customHeight="1">
      <c r="B24" s="44"/>
      <c r="E24" s="138" t="s">
        <v>39</v>
      </c>
      <c r="I24" s="139" t="s">
        <v>29</v>
      </c>
      <c r="J24" s="138" t="s">
        <v>19</v>
      </c>
      <c r="L24" s="44"/>
    </row>
    <row r="25" s="1" customFormat="1" ht="6.96" customHeight="1">
      <c r="B25" s="44"/>
      <c r="I25" s="136"/>
      <c r="L25" s="44"/>
    </row>
    <row r="26" s="1" customFormat="1" ht="12" customHeight="1">
      <c r="B26" s="44"/>
      <c r="D26" s="134" t="s">
        <v>40</v>
      </c>
      <c r="I26" s="136"/>
      <c r="L26" s="44"/>
    </row>
    <row r="27" s="7" customFormat="1" ht="16.5" customHeight="1">
      <c r="B27" s="141"/>
      <c r="E27" s="142" t="s">
        <v>19</v>
      </c>
      <c r="F27" s="142"/>
      <c r="G27" s="142"/>
      <c r="H27" s="142"/>
      <c r="I27" s="143"/>
      <c r="L27" s="141"/>
    </row>
    <row r="28" s="1" customFormat="1" ht="6.96" customHeight="1">
      <c r="B28" s="44"/>
      <c r="I28" s="136"/>
      <c r="L28" s="44"/>
    </row>
    <row r="29" s="1" customFormat="1" ht="6.96" customHeight="1">
      <c r="B29" s="44"/>
      <c r="D29" s="76"/>
      <c r="E29" s="76"/>
      <c r="F29" s="76"/>
      <c r="G29" s="76"/>
      <c r="H29" s="76"/>
      <c r="I29" s="144"/>
      <c r="J29" s="76"/>
      <c r="K29" s="76"/>
      <c r="L29" s="44"/>
    </row>
    <row r="30" s="1" customFormat="1" ht="25.44" customHeight="1">
      <c r="B30" s="44"/>
      <c r="D30" s="145" t="s">
        <v>42</v>
      </c>
      <c r="I30" s="136"/>
      <c r="J30" s="146">
        <f>ROUND(J81, 2)</f>
        <v>0</v>
      </c>
      <c r="L30" s="44"/>
    </row>
    <row r="31" s="1" customFormat="1" ht="6.96" customHeight="1">
      <c r="B31" s="44"/>
      <c r="D31" s="76"/>
      <c r="E31" s="76"/>
      <c r="F31" s="76"/>
      <c r="G31" s="76"/>
      <c r="H31" s="76"/>
      <c r="I31" s="144"/>
      <c r="J31" s="76"/>
      <c r="K31" s="76"/>
      <c r="L31" s="44"/>
    </row>
    <row r="32" s="1" customFormat="1" ht="14.4" customHeight="1">
      <c r="B32" s="44"/>
      <c r="F32" s="147" t="s">
        <v>44</v>
      </c>
      <c r="I32" s="148" t="s">
        <v>43</v>
      </c>
      <c r="J32" s="147" t="s">
        <v>45</v>
      </c>
      <c r="L32" s="44"/>
    </row>
    <row r="33" s="1" customFormat="1" ht="14.4" customHeight="1">
      <c r="B33" s="44"/>
      <c r="D33" s="149" t="s">
        <v>46</v>
      </c>
      <c r="E33" s="134" t="s">
        <v>47</v>
      </c>
      <c r="F33" s="150">
        <f>ROUND((SUM(BE81:BE125)),  2)</f>
        <v>0</v>
      </c>
      <c r="I33" s="151">
        <v>0.20999999999999999</v>
      </c>
      <c r="J33" s="150">
        <f>ROUND(((SUM(BE81:BE125))*I33),  2)</f>
        <v>0</v>
      </c>
      <c r="L33" s="44"/>
    </row>
    <row r="34" s="1" customFormat="1" ht="14.4" customHeight="1">
      <c r="B34" s="44"/>
      <c r="E34" s="134" t="s">
        <v>48</v>
      </c>
      <c r="F34" s="150">
        <f>ROUND((SUM(BF81:BF125)),  2)</f>
        <v>0</v>
      </c>
      <c r="I34" s="151">
        <v>0.14999999999999999</v>
      </c>
      <c r="J34" s="150">
        <f>ROUND(((SUM(BF81:BF125))*I34),  2)</f>
        <v>0</v>
      </c>
      <c r="L34" s="44"/>
    </row>
    <row r="35" hidden="1" s="1" customFormat="1" ht="14.4" customHeight="1">
      <c r="B35" s="44"/>
      <c r="E35" s="134" t="s">
        <v>49</v>
      </c>
      <c r="F35" s="150">
        <f>ROUND((SUM(BG81:BG125)),  2)</f>
        <v>0</v>
      </c>
      <c r="I35" s="151">
        <v>0.20999999999999999</v>
      </c>
      <c r="J35" s="150">
        <f>0</f>
        <v>0</v>
      </c>
      <c r="L35" s="44"/>
    </row>
    <row r="36" hidden="1" s="1" customFormat="1" ht="14.4" customHeight="1">
      <c r="B36" s="44"/>
      <c r="E36" s="134" t="s">
        <v>50</v>
      </c>
      <c r="F36" s="150">
        <f>ROUND((SUM(BH81:BH125)),  2)</f>
        <v>0</v>
      </c>
      <c r="I36" s="151">
        <v>0.14999999999999999</v>
      </c>
      <c r="J36" s="150">
        <f>0</f>
        <v>0</v>
      </c>
      <c r="L36" s="44"/>
    </row>
    <row r="37" hidden="1" s="1" customFormat="1" ht="14.4" customHeight="1">
      <c r="B37" s="44"/>
      <c r="E37" s="134" t="s">
        <v>51</v>
      </c>
      <c r="F37" s="150">
        <f>ROUND((SUM(BI81:BI125)),  2)</f>
        <v>0</v>
      </c>
      <c r="I37" s="151">
        <v>0</v>
      </c>
      <c r="J37" s="150">
        <f>0</f>
        <v>0</v>
      </c>
      <c r="L37" s="44"/>
    </row>
    <row r="38" s="1" customFormat="1" ht="6.96" customHeight="1">
      <c r="B38" s="44"/>
      <c r="I38" s="136"/>
      <c r="L38" s="44"/>
    </row>
    <row r="39" s="1" customFormat="1" ht="25.44" customHeight="1">
      <c r="B39" s="44"/>
      <c r="C39" s="152"/>
      <c r="D39" s="153" t="s">
        <v>52</v>
      </c>
      <c r="E39" s="154"/>
      <c r="F39" s="154"/>
      <c r="G39" s="155" t="s">
        <v>53</v>
      </c>
      <c r="H39" s="156" t="s">
        <v>54</v>
      </c>
      <c r="I39" s="157"/>
      <c r="J39" s="158">
        <f>SUM(J30:J37)</f>
        <v>0</v>
      </c>
      <c r="K39" s="159"/>
      <c r="L39" s="44"/>
    </row>
    <row r="40" s="1" customFormat="1" ht="14.4" customHeight="1">
      <c r="B40" s="160"/>
      <c r="C40" s="161"/>
      <c r="D40" s="161"/>
      <c r="E40" s="161"/>
      <c r="F40" s="161"/>
      <c r="G40" s="161"/>
      <c r="H40" s="161"/>
      <c r="I40" s="162"/>
      <c r="J40" s="161"/>
      <c r="K40" s="161"/>
      <c r="L40" s="44"/>
    </row>
    <row r="44" s="1" customFormat="1" ht="6.96" customHeight="1">
      <c r="B44" s="163"/>
      <c r="C44" s="164"/>
      <c r="D44" s="164"/>
      <c r="E44" s="164"/>
      <c r="F44" s="164"/>
      <c r="G44" s="164"/>
      <c r="H44" s="164"/>
      <c r="I44" s="165"/>
      <c r="J44" s="164"/>
      <c r="K44" s="164"/>
      <c r="L44" s="44"/>
    </row>
    <row r="45" s="1" customFormat="1" ht="24.96" customHeight="1">
      <c r="B45" s="39"/>
      <c r="C45" s="24" t="s">
        <v>126</v>
      </c>
      <c r="D45" s="40"/>
      <c r="E45" s="40"/>
      <c r="F45" s="40"/>
      <c r="G45" s="40"/>
      <c r="H45" s="40"/>
      <c r="I45" s="136"/>
      <c r="J45" s="40"/>
      <c r="K45" s="40"/>
      <c r="L45" s="44"/>
    </row>
    <row r="46" s="1" customFormat="1" ht="6.96" customHeight="1">
      <c r="B46" s="39"/>
      <c r="C46" s="40"/>
      <c r="D46" s="40"/>
      <c r="E46" s="40"/>
      <c r="F46" s="40"/>
      <c r="G46" s="40"/>
      <c r="H46" s="40"/>
      <c r="I46" s="136"/>
      <c r="J46" s="40"/>
      <c r="K46" s="40"/>
      <c r="L46" s="44"/>
    </row>
    <row r="47" s="1" customFormat="1" ht="12" customHeight="1">
      <c r="B47" s="39"/>
      <c r="C47" s="33" t="s">
        <v>16</v>
      </c>
      <c r="D47" s="40"/>
      <c r="E47" s="40"/>
      <c r="F47" s="40"/>
      <c r="G47" s="40"/>
      <c r="H47" s="40"/>
      <c r="I47" s="136"/>
      <c r="J47" s="40"/>
      <c r="K47" s="40"/>
      <c r="L47" s="44"/>
    </row>
    <row r="48" s="1" customFormat="1" ht="16.5" customHeight="1">
      <c r="B48" s="39"/>
      <c r="C48" s="40"/>
      <c r="D48" s="40"/>
      <c r="E48" s="166" t="str">
        <f>E7</f>
        <v>Čebínský p., ř. km 0,620-1,700, Sentice, Hradčany, oprava koryta</v>
      </c>
      <c r="F48" s="33"/>
      <c r="G48" s="33"/>
      <c r="H48" s="33"/>
      <c r="I48" s="136"/>
      <c r="J48" s="40"/>
      <c r="K48" s="40"/>
      <c r="L48" s="44"/>
    </row>
    <row r="49" s="1" customFormat="1" ht="12" customHeight="1">
      <c r="B49" s="39"/>
      <c r="C49" s="33" t="s">
        <v>106</v>
      </c>
      <c r="D49" s="40"/>
      <c r="E49" s="40"/>
      <c r="F49" s="40"/>
      <c r="G49" s="40"/>
      <c r="H49" s="40"/>
      <c r="I49" s="136"/>
      <c r="J49" s="40"/>
      <c r="K49" s="40"/>
      <c r="L49" s="44"/>
    </row>
    <row r="50" s="1" customFormat="1" ht="16.5" customHeight="1">
      <c r="B50" s="39"/>
      <c r="C50" s="40"/>
      <c r="D50" s="40"/>
      <c r="E50" s="69" t="str">
        <f>E9</f>
        <v>17118-14XT-DM-3 - Odtěžení sedimentu</v>
      </c>
      <c r="F50" s="40"/>
      <c r="G50" s="40"/>
      <c r="H50" s="40"/>
      <c r="I50" s="136"/>
      <c r="J50" s="40"/>
      <c r="K50" s="40"/>
      <c r="L50" s="44"/>
    </row>
    <row r="51" s="1" customFormat="1" ht="6.96" customHeight="1">
      <c r="B51" s="39"/>
      <c r="C51" s="40"/>
      <c r="D51" s="40"/>
      <c r="E51" s="40"/>
      <c r="F51" s="40"/>
      <c r="G51" s="40"/>
      <c r="H51" s="40"/>
      <c r="I51" s="136"/>
      <c r="J51" s="40"/>
      <c r="K51" s="40"/>
      <c r="L51" s="44"/>
    </row>
    <row r="52" s="1" customFormat="1" ht="12" customHeight="1">
      <c r="B52" s="39"/>
      <c r="C52" s="33" t="s">
        <v>21</v>
      </c>
      <c r="D52" s="40"/>
      <c r="E52" s="40"/>
      <c r="F52" s="28" t="str">
        <f>F12</f>
        <v>k.ú. Sentice, Hradčany u Tišnova</v>
      </c>
      <c r="G52" s="40"/>
      <c r="H52" s="40"/>
      <c r="I52" s="139" t="s">
        <v>23</v>
      </c>
      <c r="J52" s="72" t="str">
        <f>IF(J12="","",J12)</f>
        <v>19. 2. 2018</v>
      </c>
      <c r="K52" s="40"/>
      <c r="L52" s="44"/>
    </row>
    <row r="53" s="1" customFormat="1" ht="6.96" customHeight="1">
      <c r="B53" s="39"/>
      <c r="C53" s="40"/>
      <c r="D53" s="40"/>
      <c r="E53" s="40"/>
      <c r="F53" s="40"/>
      <c r="G53" s="40"/>
      <c r="H53" s="40"/>
      <c r="I53" s="136"/>
      <c r="J53" s="40"/>
      <c r="K53" s="40"/>
      <c r="L53" s="44"/>
    </row>
    <row r="54" s="1" customFormat="1" ht="27.9" customHeight="1">
      <c r="B54" s="39"/>
      <c r="C54" s="33" t="s">
        <v>25</v>
      </c>
      <c r="D54" s="40"/>
      <c r="E54" s="40"/>
      <c r="F54" s="28" t="str">
        <f>E15</f>
        <v>Povodí Moravy, s.p.</v>
      </c>
      <c r="G54" s="40"/>
      <c r="H54" s="40"/>
      <c r="I54" s="139" t="s">
        <v>33</v>
      </c>
      <c r="J54" s="37" t="str">
        <f>E21</f>
        <v>Regioprojekt Brno, s.r.o</v>
      </c>
      <c r="K54" s="40"/>
      <c r="L54" s="44"/>
    </row>
    <row r="55" s="1" customFormat="1" ht="15.15" customHeight="1">
      <c r="B55" s="39"/>
      <c r="C55" s="33" t="s">
        <v>31</v>
      </c>
      <c r="D55" s="40"/>
      <c r="E55" s="40"/>
      <c r="F55" s="28" t="str">
        <f>IF(E18="","",E18)</f>
        <v>Vyplň údaj</v>
      </c>
      <c r="G55" s="40"/>
      <c r="H55" s="40"/>
      <c r="I55" s="139" t="s">
        <v>38</v>
      </c>
      <c r="J55" s="37" t="str">
        <f>E24</f>
        <v>Ing. Michal Doubek</v>
      </c>
      <c r="K55" s="40"/>
      <c r="L55" s="44"/>
    </row>
    <row r="56" s="1" customFormat="1" ht="10.32" customHeight="1">
      <c r="B56" s="39"/>
      <c r="C56" s="40"/>
      <c r="D56" s="40"/>
      <c r="E56" s="40"/>
      <c r="F56" s="40"/>
      <c r="G56" s="40"/>
      <c r="H56" s="40"/>
      <c r="I56" s="136"/>
      <c r="J56" s="40"/>
      <c r="K56" s="40"/>
      <c r="L56" s="44"/>
    </row>
    <row r="57" s="1" customFormat="1" ht="29.28" customHeight="1">
      <c r="B57" s="39"/>
      <c r="C57" s="167" t="s">
        <v>127</v>
      </c>
      <c r="D57" s="168"/>
      <c r="E57" s="168"/>
      <c r="F57" s="168"/>
      <c r="G57" s="168"/>
      <c r="H57" s="168"/>
      <c r="I57" s="169"/>
      <c r="J57" s="170" t="s">
        <v>128</v>
      </c>
      <c r="K57" s="168"/>
      <c r="L57" s="44"/>
    </row>
    <row r="58" s="1" customFormat="1" ht="10.32" customHeight="1">
      <c r="B58" s="39"/>
      <c r="C58" s="40"/>
      <c r="D58" s="40"/>
      <c r="E58" s="40"/>
      <c r="F58" s="40"/>
      <c r="G58" s="40"/>
      <c r="H58" s="40"/>
      <c r="I58" s="136"/>
      <c r="J58" s="40"/>
      <c r="K58" s="40"/>
      <c r="L58" s="44"/>
    </row>
    <row r="59" s="1" customFormat="1" ht="22.8" customHeight="1">
      <c r="B59" s="39"/>
      <c r="C59" s="171" t="s">
        <v>74</v>
      </c>
      <c r="D59" s="40"/>
      <c r="E59" s="40"/>
      <c r="F59" s="40"/>
      <c r="G59" s="40"/>
      <c r="H59" s="40"/>
      <c r="I59" s="136"/>
      <c r="J59" s="102">
        <f>J81</f>
        <v>0</v>
      </c>
      <c r="K59" s="40"/>
      <c r="L59" s="44"/>
      <c r="AU59" s="18" t="s">
        <v>129</v>
      </c>
    </row>
    <row r="60" s="8" customFormat="1" ht="24.96" customHeight="1">
      <c r="B60" s="172"/>
      <c r="C60" s="173"/>
      <c r="D60" s="174" t="s">
        <v>130</v>
      </c>
      <c r="E60" s="175"/>
      <c r="F60" s="175"/>
      <c r="G60" s="175"/>
      <c r="H60" s="175"/>
      <c r="I60" s="176"/>
      <c r="J60" s="177">
        <f>J82</f>
        <v>0</v>
      </c>
      <c r="K60" s="173"/>
      <c r="L60" s="178"/>
    </row>
    <row r="61" s="9" customFormat="1" ht="19.92" customHeight="1">
      <c r="B61" s="179"/>
      <c r="C61" s="180"/>
      <c r="D61" s="181" t="s">
        <v>131</v>
      </c>
      <c r="E61" s="182"/>
      <c r="F61" s="182"/>
      <c r="G61" s="182"/>
      <c r="H61" s="182"/>
      <c r="I61" s="183"/>
      <c r="J61" s="184">
        <f>J83</f>
        <v>0</v>
      </c>
      <c r="K61" s="180"/>
      <c r="L61" s="185"/>
    </row>
    <row r="62" s="1" customFormat="1" ht="21.84" customHeight="1">
      <c r="B62" s="39"/>
      <c r="C62" s="40"/>
      <c r="D62" s="40"/>
      <c r="E62" s="40"/>
      <c r="F62" s="40"/>
      <c r="G62" s="40"/>
      <c r="H62" s="40"/>
      <c r="I62" s="136"/>
      <c r="J62" s="40"/>
      <c r="K62" s="40"/>
      <c r="L62" s="44"/>
    </row>
    <row r="63" s="1" customFormat="1" ht="6.96" customHeight="1">
      <c r="B63" s="59"/>
      <c r="C63" s="60"/>
      <c r="D63" s="60"/>
      <c r="E63" s="60"/>
      <c r="F63" s="60"/>
      <c r="G63" s="60"/>
      <c r="H63" s="60"/>
      <c r="I63" s="162"/>
      <c r="J63" s="60"/>
      <c r="K63" s="60"/>
      <c r="L63" s="44"/>
    </row>
    <row r="67" s="1" customFormat="1" ht="6.96" customHeight="1">
      <c r="B67" s="61"/>
      <c r="C67" s="62"/>
      <c r="D67" s="62"/>
      <c r="E67" s="62"/>
      <c r="F67" s="62"/>
      <c r="G67" s="62"/>
      <c r="H67" s="62"/>
      <c r="I67" s="165"/>
      <c r="J67" s="62"/>
      <c r="K67" s="62"/>
      <c r="L67" s="44"/>
    </row>
    <row r="68" s="1" customFormat="1" ht="24.96" customHeight="1">
      <c r="B68" s="39"/>
      <c r="C68" s="24" t="s">
        <v>141</v>
      </c>
      <c r="D68" s="40"/>
      <c r="E68" s="40"/>
      <c r="F68" s="40"/>
      <c r="G68" s="40"/>
      <c r="H68" s="40"/>
      <c r="I68" s="136"/>
      <c r="J68" s="40"/>
      <c r="K68" s="40"/>
      <c r="L68" s="44"/>
    </row>
    <row r="69" s="1" customFormat="1" ht="6.96" customHeight="1">
      <c r="B69" s="39"/>
      <c r="C69" s="40"/>
      <c r="D69" s="40"/>
      <c r="E69" s="40"/>
      <c r="F69" s="40"/>
      <c r="G69" s="40"/>
      <c r="H69" s="40"/>
      <c r="I69" s="136"/>
      <c r="J69" s="40"/>
      <c r="K69" s="40"/>
      <c r="L69" s="44"/>
    </row>
    <row r="70" s="1" customFormat="1" ht="12" customHeight="1">
      <c r="B70" s="39"/>
      <c r="C70" s="33" t="s">
        <v>16</v>
      </c>
      <c r="D70" s="40"/>
      <c r="E70" s="40"/>
      <c r="F70" s="40"/>
      <c r="G70" s="40"/>
      <c r="H70" s="40"/>
      <c r="I70" s="136"/>
      <c r="J70" s="40"/>
      <c r="K70" s="40"/>
      <c r="L70" s="44"/>
    </row>
    <row r="71" s="1" customFormat="1" ht="16.5" customHeight="1">
      <c r="B71" s="39"/>
      <c r="C71" s="40"/>
      <c r="D71" s="40"/>
      <c r="E71" s="166" t="str">
        <f>E7</f>
        <v>Čebínský p., ř. km 0,620-1,700, Sentice, Hradčany, oprava koryta</v>
      </c>
      <c r="F71" s="33"/>
      <c r="G71" s="33"/>
      <c r="H71" s="33"/>
      <c r="I71" s="136"/>
      <c r="J71" s="40"/>
      <c r="K71" s="40"/>
      <c r="L71" s="44"/>
    </row>
    <row r="72" s="1" customFormat="1" ht="12" customHeight="1">
      <c r="B72" s="39"/>
      <c r="C72" s="33" t="s">
        <v>106</v>
      </c>
      <c r="D72" s="40"/>
      <c r="E72" s="40"/>
      <c r="F72" s="40"/>
      <c r="G72" s="40"/>
      <c r="H72" s="40"/>
      <c r="I72" s="136"/>
      <c r="J72" s="40"/>
      <c r="K72" s="40"/>
      <c r="L72" s="44"/>
    </row>
    <row r="73" s="1" customFormat="1" ht="16.5" customHeight="1">
      <c r="B73" s="39"/>
      <c r="C73" s="40"/>
      <c r="D73" s="40"/>
      <c r="E73" s="69" t="str">
        <f>E9</f>
        <v>17118-14XT-DM-3 - Odtěžení sedimentu</v>
      </c>
      <c r="F73" s="40"/>
      <c r="G73" s="40"/>
      <c r="H73" s="40"/>
      <c r="I73" s="136"/>
      <c r="J73" s="40"/>
      <c r="K73" s="40"/>
      <c r="L73" s="44"/>
    </row>
    <row r="74" s="1" customFormat="1" ht="6.96" customHeight="1">
      <c r="B74" s="39"/>
      <c r="C74" s="40"/>
      <c r="D74" s="40"/>
      <c r="E74" s="40"/>
      <c r="F74" s="40"/>
      <c r="G74" s="40"/>
      <c r="H74" s="40"/>
      <c r="I74" s="136"/>
      <c r="J74" s="40"/>
      <c r="K74" s="40"/>
      <c r="L74" s="44"/>
    </row>
    <row r="75" s="1" customFormat="1" ht="12" customHeight="1">
      <c r="B75" s="39"/>
      <c r="C75" s="33" t="s">
        <v>21</v>
      </c>
      <c r="D75" s="40"/>
      <c r="E75" s="40"/>
      <c r="F75" s="28" t="str">
        <f>F12</f>
        <v>k.ú. Sentice, Hradčany u Tišnova</v>
      </c>
      <c r="G75" s="40"/>
      <c r="H75" s="40"/>
      <c r="I75" s="139" t="s">
        <v>23</v>
      </c>
      <c r="J75" s="72" t="str">
        <f>IF(J12="","",J12)</f>
        <v>19. 2. 2018</v>
      </c>
      <c r="K75" s="40"/>
      <c r="L75" s="44"/>
    </row>
    <row r="76" s="1" customFormat="1" ht="6.96" customHeight="1">
      <c r="B76" s="39"/>
      <c r="C76" s="40"/>
      <c r="D76" s="40"/>
      <c r="E76" s="40"/>
      <c r="F76" s="40"/>
      <c r="G76" s="40"/>
      <c r="H76" s="40"/>
      <c r="I76" s="136"/>
      <c r="J76" s="40"/>
      <c r="K76" s="40"/>
      <c r="L76" s="44"/>
    </row>
    <row r="77" s="1" customFormat="1" ht="27.9" customHeight="1">
      <c r="B77" s="39"/>
      <c r="C77" s="33" t="s">
        <v>25</v>
      </c>
      <c r="D77" s="40"/>
      <c r="E77" s="40"/>
      <c r="F77" s="28" t="str">
        <f>E15</f>
        <v>Povodí Moravy, s.p.</v>
      </c>
      <c r="G77" s="40"/>
      <c r="H77" s="40"/>
      <c r="I77" s="139" t="s">
        <v>33</v>
      </c>
      <c r="J77" s="37" t="str">
        <f>E21</f>
        <v>Regioprojekt Brno, s.r.o</v>
      </c>
      <c r="K77" s="40"/>
      <c r="L77" s="44"/>
    </row>
    <row r="78" s="1" customFormat="1" ht="15.15" customHeight="1">
      <c r="B78" s="39"/>
      <c r="C78" s="33" t="s">
        <v>31</v>
      </c>
      <c r="D78" s="40"/>
      <c r="E78" s="40"/>
      <c r="F78" s="28" t="str">
        <f>IF(E18="","",E18)</f>
        <v>Vyplň údaj</v>
      </c>
      <c r="G78" s="40"/>
      <c r="H78" s="40"/>
      <c r="I78" s="139" t="s">
        <v>38</v>
      </c>
      <c r="J78" s="37" t="str">
        <f>E24</f>
        <v>Ing. Michal Doubek</v>
      </c>
      <c r="K78" s="40"/>
      <c r="L78" s="44"/>
    </row>
    <row r="79" s="1" customFormat="1" ht="10.32" customHeight="1">
      <c r="B79" s="39"/>
      <c r="C79" s="40"/>
      <c r="D79" s="40"/>
      <c r="E79" s="40"/>
      <c r="F79" s="40"/>
      <c r="G79" s="40"/>
      <c r="H79" s="40"/>
      <c r="I79" s="136"/>
      <c r="J79" s="40"/>
      <c r="K79" s="40"/>
      <c r="L79" s="44"/>
    </row>
    <row r="80" s="10" customFormat="1" ht="29.28" customHeight="1">
      <c r="B80" s="186"/>
      <c r="C80" s="187" t="s">
        <v>142</v>
      </c>
      <c r="D80" s="188" t="s">
        <v>61</v>
      </c>
      <c r="E80" s="188" t="s">
        <v>57</v>
      </c>
      <c r="F80" s="188" t="s">
        <v>58</v>
      </c>
      <c r="G80" s="188" t="s">
        <v>143</v>
      </c>
      <c r="H80" s="188" t="s">
        <v>144</v>
      </c>
      <c r="I80" s="189" t="s">
        <v>145</v>
      </c>
      <c r="J80" s="188" t="s">
        <v>128</v>
      </c>
      <c r="K80" s="190" t="s">
        <v>146</v>
      </c>
      <c r="L80" s="191"/>
      <c r="M80" s="92" t="s">
        <v>19</v>
      </c>
      <c r="N80" s="93" t="s">
        <v>46</v>
      </c>
      <c r="O80" s="93" t="s">
        <v>147</v>
      </c>
      <c r="P80" s="93" t="s">
        <v>148</v>
      </c>
      <c r="Q80" s="93" t="s">
        <v>149</v>
      </c>
      <c r="R80" s="93" t="s">
        <v>150</v>
      </c>
      <c r="S80" s="93" t="s">
        <v>151</v>
      </c>
      <c r="T80" s="94" t="s">
        <v>152</v>
      </c>
    </row>
    <row r="81" s="1" customFormat="1" ht="22.8" customHeight="1">
      <c r="B81" s="39"/>
      <c r="C81" s="99" t="s">
        <v>153</v>
      </c>
      <c r="D81" s="40"/>
      <c r="E81" s="40"/>
      <c r="F81" s="40"/>
      <c r="G81" s="40"/>
      <c r="H81" s="40"/>
      <c r="I81" s="136"/>
      <c r="J81" s="192">
        <f>BK81</f>
        <v>0</v>
      </c>
      <c r="K81" s="40"/>
      <c r="L81" s="44"/>
      <c r="M81" s="95"/>
      <c r="N81" s="96"/>
      <c r="O81" s="96"/>
      <c r="P81" s="193">
        <f>P82</f>
        <v>0</v>
      </c>
      <c r="Q81" s="96"/>
      <c r="R81" s="193">
        <f>R82</f>
        <v>0</v>
      </c>
      <c r="S81" s="96"/>
      <c r="T81" s="194">
        <f>T82</f>
        <v>0</v>
      </c>
      <c r="AT81" s="18" t="s">
        <v>75</v>
      </c>
      <c r="AU81" s="18" t="s">
        <v>129</v>
      </c>
      <c r="BK81" s="195">
        <f>BK82</f>
        <v>0</v>
      </c>
    </row>
    <row r="82" s="11" customFormat="1" ht="25.92" customHeight="1">
      <c r="B82" s="196"/>
      <c r="C82" s="197"/>
      <c r="D82" s="198" t="s">
        <v>75</v>
      </c>
      <c r="E82" s="199" t="s">
        <v>154</v>
      </c>
      <c r="F82" s="199" t="s">
        <v>155</v>
      </c>
      <c r="G82" s="197"/>
      <c r="H82" s="197"/>
      <c r="I82" s="200"/>
      <c r="J82" s="201">
        <f>BK82</f>
        <v>0</v>
      </c>
      <c r="K82" s="197"/>
      <c r="L82" s="202"/>
      <c r="M82" s="203"/>
      <c r="N82" s="204"/>
      <c r="O82" s="204"/>
      <c r="P82" s="205">
        <f>P83</f>
        <v>0</v>
      </c>
      <c r="Q82" s="204"/>
      <c r="R82" s="205">
        <f>R83</f>
        <v>0</v>
      </c>
      <c r="S82" s="204"/>
      <c r="T82" s="206">
        <f>T83</f>
        <v>0</v>
      </c>
      <c r="AR82" s="207" t="s">
        <v>80</v>
      </c>
      <c r="AT82" s="208" t="s">
        <v>75</v>
      </c>
      <c r="AU82" s="208" t="s">
        <v>76</v>
      </c>
      <c r="AY82" s="207" t="s">
        <v>156</v>
      </c>
      <c r="BK82" s="209">
        <f>BK83</f>
        <v>0</v>
      </c>
    </row>
    <row r="83" s="11" customFormat="1" ht="22.8" customHeight="1">
      <c r="B83" s="196"/>
      <c r="C83" s="197"/>
      <c r="D83" s="198" t="s">
        <v>75</v>
      </c>
      <c r="E83" s="210" t="s">
        <v>80</v>
      </c>
      <c r="F83" s="210" t="s">
        <v>157</v>
      </c>
      <c r="G83" s="197"/>
      <c r="H83" s="197"/>
      <c r="I83" s="200"/>
      <c r="J83" s="211">
        <f>BK83</f>
        <v>0</v>
      </c>
      <c r="K83" s="197"/>
      <c r="L83" s="202"/>
      <c r="M83" s="203"/>
      <c r="N83" s="204"/>
      <c r="O83" s="204"/>
      <c r="P83" s="205">
        <f>SUM(P84:P125)</f>
        <v>0</v>
      </c>
      <c r="Q83" s="204"/>
      <c r="R83" s="205">
        <f>SUM(R84:R125)</f>
        <v>0</v>
      </c>
      <c r="S83" s="204"/>
      <c r="T83" s="206">
        <f>SUM(T84:T125)</f>
        <v>0</v>
      </c>
      <c r="AR83" s="207" t="s">
        <v>80</v>
      </c>
      <c r="AT83" s="208" t="s">
        <v>75</v>
      </c>
      <c r="AU83" s="208" t="s">
        <v>80</v>
      </c>
      <c r="AY83" s="207" t="s">
        <v>156</v>
      </c>
      <c r="BK83" s="209">
        <f>SUM(BK84:BK125)</f>
        <v>0</v>
      </c>
    </row>
    <row r="84" s="1" customFormat="1" ht="24" customHeight="1">
      <c r="B84" s="39"/>
      <c r="C84" s="212" t="s">
        <v>80</v>
      </c>
      <c r="D84" s="212" t="s">
        <v>158</v>
      </c>
      <c r="E84" s="213" t="s">
        <v>188</v>
      </c>
      <c r="F84" s="214" t="s">
        <v>189</v>
      </c>
      <c r="G84" s="215" t="s">
        <v>172</v>
      </c>
      <c r="H84" s="216">
        <v>19.699999999999999</v>
      </c>
      <c r="I84" s="217"/>
      <c r="J84" s="218">
        <f>ROUND(I84*H84,2)</f>
        <v>0</v>
      </c>
      <c r="K84" s="214" t="s">
        <v>162</v>
      </c>
      <c r="L84" s="44"/>
      <c r="M84" s="219" t="s">
        <v>19</v>
      </c>
      <c r="N84" s="220" t="s">
        <v>47</v>
      </c>
      <c r="O84" s="84"/>
      <c r="P84" s="221">
        <f>O84*H84</f>
        <v>0</v>
      </c>
      <c r="Q84" s="221">
        <v>0</v>
      </c>
      <c r="R84" s="221">
        <f>Q84*H84</f>
        <v>0</v>
      </c>
      <c r="S84" s="221">
        <v>0</v>
      </c>
      <c r="T84" s="222">
        <f>S84*H84</f>
        <v>0</v>
      </c>
      <c r="AR84" s="223" t="s">
        <v>163</v>
      </c>
      <c r="AT84" s="223" t="s">
        <v>158</v>
      </c>
      <c r="AU84" s="223" t="s">
        <v>86</v>
      </c>
      <c r="AY84" s="18" t="s">
        <v>156</v>
      </c>
      <c r="BE84" s="224">
        <f>IF(N84="základní",J84,0)</f>
        <v>0</v>
      </c>
      <c r="BF84" s="224">
        <f>IF(N84="snížená",J84,0)</f>
        <v>0</v>
      </c>
      <c r="BG84" s="224">
        <f>IF(N84="zákl. přenesená",J84,0)</f>
        <v>0</v>
      </c>
      <c r="BH84" s="224">
        <f>IF(N84="sníž. přenesená",J84,0)</f>
        <v>0</v>
      </c>
      <c r="BI84" s="224">
        <f>IF(N84="nulová",J84,0)</f>
        <v>0</v>
      </c>
      <c r="BJ84" s="18" t="s">
        <v>80</v>
      </c>
      <c r="BK84" s="224">
        <f>ROUND(I84*H84,2)</f>
        <v>0</v>
      </c>
      <c r="BL84" s="18" t="s">
        <v>163</v>
      </c>
      <c r="BM84" s="223" t="s">
        <v>617</v>
      </c>
    </row>
    <row r="85" s="12" customFormat="1">
      <c r="B85" s="228"/>
      <c r="C85" s="229"/>
      <c r="D85" s="225" t="s">
        <v>167</v>
      </c>
      <c r="E85" s="230" t="s">
        <v>19</v>
      </c>
      <c r="F85" s="231" t="s">
        <v>618</v>
      </c>
      <c r="G85" s="229"/>
      <c r="H85" s="232">
        <v>19.699999999999999</v>
      </c>
      <c r="I85" s="233"/>
      <c r="J85" s="229"/>
      <c r="K85" s="229"/>
      <c r="L85" s="234"/>
      <c r="M85" s="235"/>
      <c r="N85" s="236"/>
      <c r="O85" s="236"/>
      <c r="P85" s="236"/>
      <c r="Q85" s="236"/>
      <c r="R85" s="236"/>
      <c r="S85" s="236"/>
      <c r="T85" s="237"/>
      <c r="AT85" s="238" t="s">
        <v>167</v>
      </c>
      <c r="AU85" s="238" t="s">
        <v>86</v>
      </c>
      <c r="AV85" s="12" t="s">
        <v>86</v>
      </c>
      <c r="AW85" s="12" t="s">
        <v>37</v>
      </c>
      <c r="AX85" s="12" t="s">
        <v>76</v>
      </c>
      <c r="AY85" s="238" t="s">
        <v>156</v>
      </c>
    </row>
    <row r="86" s="13" customFormat="1">
      <c r="B86" s="239"/>
      <c r="C86" s="240"/>
      <c r="D86" s="225" t="s">
        <v>167</v>
      </c>
      <c r="E86" s="241" t="s">
        <v>19</v>
      </c>
      <c r="F86" s="242" t="s">
        <v>169</v>
      </c>
      <c r="G86" s="240"/>
      <c r="H86" s="243">
        <v>19.699999999999999</v>
      </c>
      <c r="I86" s="244"/>
      <c r="J86" s="240"/>
      <c r="K86" s="240"/>
      <c r="L86" s="245"/>
      <c r="M86" s="246"/>
      <c r="N86" s="247"/>
      <c r="O86" s="247"/>
      <c r="P86" s="247"/>
      <c r="Q86" s="247"/>
      <c r="R86" s="247"/>
      <c r="S86" s="247"/>
      <c r="T86" s="248"/>
      <c r="AT86" s="249" t="s">
        <v>167</v>
      </c>
      <c r="AU86" s="249" t="s">
        <v>86</v>
      </c>
      <c r="AV86" s="13" t="s">
        <v>163</v>
      </c>
      <c r="AW86" s="13" t="s">
        <v>37</v>
      </c>
      <c r="AX86" s="13" t="s">
        <v>80</v>
      </c>
      <c r="AY86" s="249" t="s">
        <v>156</v>
      </c>
    </row>
    <row r="87" s="1" customFormat="1" ht="24" customHeight="1">
      <c r="B87" s="39"/>
      <c r="C87" s="212" t="s">
        <v>86</v>
      </c>
      <c r="D87" s="212" t="s">
        <v>158</v>
      </c>
      <c r="E87" s="213" t="s">
        <v>619</v>
      </c>
      <c r="F87" s="214" t="s">
        <v>620</v>
      </c>
      <c r="G87" s="215" t="s">
        <v>172</v>
      </c>
      <c r="H87" s="216">
        <v>1079.4000000000001</v>
      </c>
      <c r="I87" s="217"/>
      <c r="J87" s="218">
        <f>ROUND(I87*H87,2)</f>
        <v>0</v>
      </c>
      <c r="K87" s="214" t="s">
        <v>162</v>
      </c>
      <c r="L87" s="44"/>
      <c r="M87" s="219" t="s">
        <v>19</v>
      </c>
      <c r="N87" s="220" t="s">
        <v>47</v>
      </c>
      <c r="O87" s="84"/>
      <c r="P87" s="221">
        <f>O87*H87</f>
        <v>0</v>
      </c>
      <c r="Q87" s="221">
        <v>0</v>
      </c>
      <c r="R87" s="221">
        <f>Q87*H87</f>
        <v>0</v>
      </c>
      <c r="S87" s="221">
        <v>0</v>
      </c>
      <c r="T87" s="222">
        <f>S87*H87</f>
        <v>0</v>
      </c>
      <c r="AR87" s="223" t="s">
        <v>163</v>
      </c>
      <c r="AT87" s="223" t="s">
        <v>158</v>
      </c>
      <c r="AU87" s="223" t="s">
        <v>86</v>
      </c>
      <c r="AY87" s="18" t="s">
        <v>156</v>
      </c>
      <c r="BE87" s="224">
        <f>IF(N87="základní",J87,0)</f>
        <v>0</v>
      </c>
      <c r="BF87" s="224">
        <f>IF(N87="snížená",J87,0)</f>
        <v>0</v>
      </c>
      <c r="BG87" s="224">
        <f>IF(N87="zákl. přenesená",J87,0)</f>
        <v>0</v>
      </c>
      <c r="BH87" s="224">
        <f>IF(N87="sníž. přenesená",J87,0)</f>
        <v>0</v>
      </c>
      <c r="BI87" s="224">
        <f>IF(N87="nulová",J87,0)</f>
        <v>0</v>
      </c>
      <c r="BJ87" s="18" t="s">
        <v>80</v>
      </c>
      <c r="BK87" s="224">
        <f>ROUND(I87*H87,2)</f>
        <v>0</v>
      </c>
      <c r="BL87" s="18" t="s">
        <v>163</v>
      </c>
      <c r="BM87" s="223" t="s">
        <v>621</v>
      </c>
    </row>
    <row r="88" s="12" customFormat="1">
      <c r="B88" s="228"/>
      <c r="C88" s="229"/>
      <c r="D88" s="225" t="s">
        <v>167</v>
      </c>
      <c r="E88" s="230" t="s">
        <v>19</v>
      </c>
      <c r="F88" s="231" t="s">
        <v>622</v>
      </c>
      <c r="G88" s="229"/>
      <c r="H88" s="232">
        <v>1799</v>
      </c>
      <c r="I88" s="233"/>
      <c r="J88" s="229"/>
      <c r="K88" s="229"/>
      <c r="L88" s="234"/>
      <c r="M88" s="235"/>
      <c r="N88" s="236"/>
      <c r="O88" s="236"/>
      <c r="P88" s="236"/>
      <c r="Q88" s="236"/>
      <c r="R88" s="236"/>
      <c r="S88" s="236"/>
      <c r="T88" s="237"/>
      <c r="AT88" s="238" t="s">
        <v>167</v>
      </c>
      <c r="AU88" s="238" t="s">
        <v>86</v>
      </c>
      <c r="AV88" s="12" t="s">
        <v>86</v>
      </c>
      <c r="AW88" s="12" t="s">
        <v>37</v>
      </c>
      <c r="AX88" s="12" t="s">
        <v>76</v>
      </c>
      <c r="AY88" s="238" t="s">
        <v>156</v>
      </c>
    </row>
    <row r="89" s="13" customFormat="1">
      <c r="B89" s="239"/>
      <c r="C89" s="240"/>
      <c r="D89" s="225" t="s">
        <v>167</v>
      </c>
      <c r="E89" s="241" t="s">
        <v>496</v>
      </c>
      <c r="F89" s="242" t="s">
        <v>169</v>
      </c>
      <c r="G89" s="240"/>
      <c r="H89" s="243">
        <v>1799</v>
      </c>
      <c r="I89" s="244"/>
      <c r="J89" s="240"/>
      <c r="K89" s="240"/>
      <c r="L89" s="245"/>
      <c r="M89" s="246"/>
      <c r="N89" s="247"/>
      <c r="O89" s="247"/>
      <c r="P89" s="247"/>
      <c r="Q89" s="247"/>
      <c r="R89" s="247"/>
      <c r="S89" s="247"/>
      <c r="T89" s="248"/>
      <c r="AT89" s="249" t="s">
        <v>167</v>
      </c>
      <c r="AU89" s="249" t="s">
        <v>86</v>
      </c>
      <c r="AV89" s="13" t="s">
        <v>163</v>
      </c>
      <c r="AW89" s="13" t="s">
        <v>37</v>
      </c>
      <c r="AX89" s="13" t="s">
        <v>76</v>
      </c>
      <c r="AY89" s="249" t="s">
        <v>156</v>
      </c>
    </row>
    <row r="90" s="12" customFormat="1">
      <c r="B90" s="228"/>
      <c r="C90" s="229"/>
      <c r="D90" s="225" t="s">
        <v>167</v>
      </c>
      <c r="E90" s="230" t="s">
        <v>19</v>
      </c>
      <c r="F90" s="231" t="s">
        <v>623</v>
      </c>
      <c r="G90" s="229"/>
      <c r="H90" s="232">
        <v>1079.4000000000001</v>
      </c>
      <c r="I90" s="233"/>
      <c r="J90" s="229"/>
      <c r="K90" s="229"/>
      <c r="L90" s="234"/>
      <c r="M90" s="235"/>
      <c r="N90" s="236"/>
      <c r="O90" s="236"/>
      <c r="P90" s="236"/>
      <c r="Q90" s="236"/>
      <c r="R90" s="236"/>
      <c r="S90" s="236"/>
      <c r="T90" s="237"/>
      <c r="AT90" s="238" t="s">
        <v>167</v>
      </c>
      <c r="AU90" s="238" t="s">
        <v>86</v>
      </c>
      <c r="AV90" s="12" t="s">
        <v>86</v>
      </c>
      <c r="AW90" s="12" t="s">
        <v>37</v>
      </c>
      <c r="AX90" s="12" t="s">
        <v>76</v>
      </c>
      <c r="AY90" s="238" t="s">
        <v>156</v>
      </c>
    </row>
    <row r="91" s="13" customFormat="1">
      <c r="B91" s="239"/>
      <c r="C91" s="240"/>
      <c r="D91" s="225" t="s">
        <v>167</v>
      </c>
      <c r="E91" s="241" t="s">
        <v>19</v>
      </c>
      <c r="F91" s="242" t="s">
        <v>169</v>
      </c>
      <c r="G91" s="240"/>
      <c r="H91" s="243">
        <v>1079.4000000000001</v>
      </c>
      <c r="I91" s="244"/>
      <c r="J91" s="240"/>
      <c r="K91" s="240"/>
      <c r="L91" s="245"/>
      <c r="M91" s="246"/>
      <c r="N91" s="247"/>
      <c r="O91" s="247"/>
      <c r="P91" s="247"/>
      <c r="Q91" s="247"/>
      <c r="R91" s="247"/>
      <c r="S91" s="247"/>
      <c r="T91" s="248"/>
      <c r="AT91" s="249" t="s">
        <v>167</v>
      </c>
      <c r="AU91" s="249" t="s">
        <v>86</v>
      </c>
      <c r="AV91" s="13" t="s">
        <v>163</v>
      </c>
      <c r="AW91" s="13" t="s">
        <v>37</v>
      </c>
      <c r="AX91" s="13" t="s">
        <v>80</v>
      </c>
      <c r="AY91" s="249" t="s">
        <v>156</v>
      </c>
    </row>
    <row r="92" s="1" customFormat="1" ht="24" customHeight="1">
      <c r="B92" s="39"/>
      <c r="C92" s="212" t="s">
        <v>177</v>
      </c>
      <c r="D92" s="212" t="s">
        <v>158</v>
      </c>
      <c r="E92" s="213" t="s">
        <v>624</v>
      </c>
      <c r="F92" s="214" t="s">
        <v>625</v>
      </c>
      <c r="G92" s="215" t="s">
        <v>172</v>
      </c>
      <c r="H92" s="216">
        <v>1079.4000000000001</v>
      </c>
      <c r="I92" s="217"/>
      <c r="J92" s="218">
        <f>ROUND(I92*H92,2)</f>
        <v>0</v>
      </c>
      <c r="K92" s="214" t="s">
        <v>162</v>
      </c>
      <c r="L92" s="44"/>
      <c r="M92" s="219" t="s">
        <v>19</v>
      </c>
      <c r="N92" s="220" t="s">
        <v>47</v>
      </c>
      <c r="O92" s="84"/>
      <c r="P92" s="221">
        <f>O92*H92</f>
        <v>0</v>
      </c>
      <c r="Q92" s="221">
        <v>0</v>
      </c>
      <c r="R92" s="221">
        <f>Q92*H92</f>
        <v>0</v>
      </c>
      <c r="S92" s="221">
        <v>0</v>
      </c>
      <c r="T92" s="222">
        <f>S92*H92</f>
        <v>0</v>
      </c>
      <c r="AR92" s="223" t="s">
        <v>163</v>
      </c>
      <c r="AT92" s="223" t="s">
        <v>158</v>
      </c>
      <c r="AU92" s="223" t="s">
        <v>86</v>
      </c>
      <c r="AY92" s="18" t="s">
        <v>156</v>
      </c>
      <c r="BE92" s="224">
        <f>IF(N92="základní",J92,0)</f>
        <v>0</v>
      </c>
      <c r="BF92" s="224">
        <f>IF(N92="snížená",J92,0)</f>
        <v>0</v>
      </c>
      <c r="BG92" s="224">
        <f>IF(N92="zákl. přenesená",J92,0)</f>
        <v>0</v>
      </c>
      <c r="BH92" s="224">
        <f>IF(N92="sníž. přenesená",J92,0)</f>
        <v>0</v>
      </c>
      <c r="BI92" s="224">
        <f>IF(N92="nulová",J92,0)</f>
        <v>0</v>
      </c>
      <c r="BJ92" s="18" t="s">
        <v>80</v>
      </c>
      <c r="BK92" s="224">
        <f>ROUND(I92*H92,2)</f>
        <v>0</v>
      </c>
      <c r="BL92" s="18" t="s">
        <v>163</v>
      </c>
      <c r="BM92" s="223" t="s">
        <v>626</v>
      </c>
    </row>
    <row r="93" s="12" customFormat="1">
      <c r="B93" s="228"/>
      <c r="C93" s="229"/>
      <c r="D93" s="225" t="s">
        <v>167</v>
      </c>
      <c r="E93" s="230" t="s">
        <v>19</v>
      </c>
      <c r="F93" s="231" t="s">
        <v>623</v>
      </c>
      <c r="G93" s="229"/>
      <c r="H93" s="232">
        <v>1079.4000000000001</v>
      </c>
      <c r="I93" s="233"/>
      <c r="J93" s="229"/>
      <c r="K93" s="229"/>
      <c r="L93" s="234"/>
      <c r="M93" s="235"/>
      <c r="N93" s="236"/>
      <c r="O93" s="236"/>
      <c r="P93" s="236"/>
      <c r="Q93" s="236"/>
      <c r="R93" s="236"/>
      <c r="S93" s="236"/>
      <c r="T93" s="237"/>
      <c r="AT93" s="238" t="s">
        <v>167</v>
      </c>
      <c r="AU93" s="238" t="s">
        <v>86</v>
      </c>
      <c r="AV93" s="12" t="s">
        <v>86</v>
      </c>
      <c r="AW93" s="12" t="s">
        <v>37</v>
      </c>
      <c r="AX93" s="12" t="s">
        <v>76</v>
      </c>
      <c r="AY93" s="238" t="s">
        <v>156</v>
      </c>
    </row>
    <row r="94" s="13" customFormat="1">
      <c r="B94" s="239"/>
      <c r="C94" s="240"/>
      <c r="D94" s="225" t="s">
        <v>167</v>
      </c>
      <c r="E94" s="241" t="s">
        <v>19</v>
      </c>
      <c r="F94" s="242" t="s">
        <v>169</v>
      </c>
      <c r="G94" s="240"/>
      <c r="H94" s="243">
        <v>1079.4000000000001</v>
      </c>
      <c r="I94" s="244"/>
      <c r="J94" s="240"/>
      <c r="K94" s="240"/>
      <c r="L94" s="245"/>
      <c r="M94" s="246"/>
      <c r="N94" s="247"/>
      <c r="O94" s="247"/>
      <c r="P94" s="247"/>
      <c r="Q94" s="247"/>
      <c r="R94" s="247"/>
      <c r="S94" s="247"/>
      <c r="T94" s="248"/>
      <c r="AT94" s="249" t="s">
        <v>167</v>
      </c>
      <c r="AU94" s="249" t="s">
        <v>86</v>
      </c>
      <c r="AV94" s="13" t="s">
        <v>163</v>
      </c>
      <c r="AW94" s="13" t="s">
        <v>37</v>
      </c>
      <c r="AX94" s="13" t="s">
        <v>80</v>
      </c>
      <c r="AY94" s="249" t="s">
        <v>156</v>
      </c>
    </row>
    <row r="95" s="1" customFormat="1" ht="24" customHeight="1">
      <c r="B95" s="39"/>
      <c r="C95" s="212" t="s">
        <v>163</v>
      </c>
      <c r="D95" s="212" t="s">
        <v>158</v>
      </c>
      <c r="E95" s="213" t="s">
        <v>627</v>
      </c>
      <c r="F95" s="214" t="s">
        <v>628</v>
      </c>
      <c r="G95" s="215" t="s">
        <v>172</v>
      </c>
      <c r="H95" s="216">
        <v>719.60000000000002</v>
      </c>
      <c r="I95" s="217"/>
      <c r="J95" s="218">
        <f>ROUND(I95*H95,2)</f>
        <v>0</v>
      </c>
      <c r="K95" s="214" t="s">
        <v>162</v>
      </c>
      <c r="L95" s="44"/>
      <c r="M95" s="219" t="s">
        <v>19</v>
      </c>
      <c r="N95" s="220" t="s">
        <v>47</v>
      </c>
      <c r="O95" s="84"/>
      <c r="P95" s="221">
        <f>O95*H95</f>
        <v>0</v>
      </c>
      <c r="Q95" s="221">
        <v>0</v>
      </c>
      <c r="R95" s="221">
        <f>Q95*H95</f>
        <v>0</v>
      </c>
      <c r="S95" s="221">
        <v>0</v>
      </c>
      <c r="T95" s="222">
        <f>S95*H95</f>
        <v>0</v>
      </c>
      <c r="AR95" s="223" t="s">
        <v>163</v>
      </c>
      <c r="AT95" s="223" t="s">
        <v>158</v>
      </c>
      <c r="AU95" s="223" t="s">
        <v>86</v>
      </c>
      <c r="AY95" s="18" t="s">
        <v>156</v>
      </c>
      <c r="BE95" s="224">
        <f>IF(N95="základní",J95,0)</f>
        <v>0</v>
      </c>
      <c r="BF95" s="224">
        <f>IF(N95="snížená",J95,0)</f>
        <v>0</v>
      </c>
      <c r="BG95" s="224">
        <f>IF(N95="zákl. přenesená",J95,0)</f>
        <v>0</v>
      </c>
      <c r="BH95" s="224">
        <f>IF(N95="sníž. přenesená",J95,0)</f>
        <v>0</v>
      </c>
      <c r="BI95" s="224">
        <f>IF(N95="nulová",J95,0)</f>
        <v>0</v>
      </c>
      <c r="BJ95" s="18" t="s">
        <v>80</v>
      </c>
      <c r="BK95" s="224">
        <f>ROUND(I95*H95,2)</f>
        <v>0</v>
      </c>
      <c r="BL95" s="18" t="s">
        <v>163</v>
      </c>
      <c r="BM95" s="223" t="s">
        <v>629</v>
      </c>
    </row>
    <row r="96" s="12" customFormat="1">
      <c r="B96" s="228"/>
      <c r="C96" s="229"/>
      <c r="D96" s="225" t="s">
        <v>167</v>
      </c>
      <c r="E96" s="230" t="s">
        <v>19</v>
      </c>
      <c r="F96" s="231" t="s">
        <v>630</v>
      </c>
      <c r="G96" s="229"/>
      <c r="H96" s="232">
        <v>719.60000000000002</v>
      </c>
      <c r="I96" s="233"/>
      <c r="J96" s="229"/>
      <c r="K96" s="229"/>
      <c r="L96" s="234"/>
      <c r="M96" s="235"/>
      <c r="N96" s="236"/>
      <c r="O96" s="236"/>
      <c r="P96" s="236"/>
      <c r="Q96" s="236"/>
      <c r="R96" s="236"/>
      <c r="S96" s="236"/>
      <c r="T96" s="237"/>
      <c r="AT96" s="238" t="s">
        <v>167</v>
      </c>
      <c r="AU96" s="238" t="s">
        <v>86</v>
      </c>
      <c r="AV96" s="12" t="s">
        <v>86</v>
      </c>
      <c r="AW96" s="12" t="s">
        <v>37</v>
      </c>
      <c r="AX96" s="12" t="s">
        <v>76</v>
      </c>
      <c r="AY96" s="238" t="s">
        <v>156</v>
      </c>
    </row>
    <row r="97" s="13" customFormat="1">
      <c r="B97" s="239"/>
      <c r="C97" s="240"/>
      <c r="D97" s="225" t="s">
        <v>167</v>
      </c>
      <c r="E97" s="241" t="s">
        <v>19</v>
      </c>
      <c r="F97" s="242" t="s">
        <v>169</v>
      </c>
      <c r="G97" s="240"/>
      <c r="H97" s="243">
        <v>719.60000000000002</v>
      </c>
      <c r="I97" s="244"/>
      <c r="J97" s="240"/>
      <c r="K97" s="240"/>
      <c r="L97" s="245"/>
      <c r="M97" s="246"/>
      <c r="N97" s="247"/>
      <c r="O97" s="247"/>
      <c r="P97" s="247"/>
      <c r="Q97" s="247"/>
      <c r="R97" s="247"/>
      <c r="S97" s="247"/>
      <c r="T97" s="248"/>
      <c r="AT97" s="249" t="s">
        <v>167</v>
      </c>
      <c r="AU97" s="249" t="s">
        <v>86</v>
      </c>
      <c r="AV97" s="13" t="s">
        <v>163</v>
      </c>
      <c r="AW97" s="13" t="s">
        <v>37</v>
      </c>
      <c r="AX97" s="13" t="s">
        <v>80</v>
      </c>
      <c r="AY97" s="249" t="s">
        <v>156</v>
      </c>
    </row>
    <row r="98" s="1" customFormat="1" ht="24" customHeight="1">
      <c r="B98" s="39"/>
      <c r="C98" s="212" t="s">
        <v>187</v>
      </c>
      <c r="D98" s="212" t="s">
        <v>158</v>
      </c>
      <c r="E98" s="213" t="s">
        <v>631</v>
      </c>
      <c r="F98" s="214" t="s">
        <v>632</v>
      </c>
      <c r="G98" s="215" t="s">
        <v>172</v>
      </c>
      <c r="H98" s="216">
        <v>215.88</v>
      </c>
      <c r="I98" s="217"/>
      <c r="J98" s="218">
        <f>ROUND(I98*H98,2)</f>
        <v>0</v>
      </c>
      <c r="K98" s="214" t="s">
        <v>162</v>
      </c>
      <c r="L98" s="44"/>
      <c r="M98" s="219" t="s">
        <v>19</v>
      </c>
      <c r="N98" s="220" t="s">
        <v>47</v>
      </c>
      <c r="O98" s="84"/>
      <c r="P98" s="221">
        <f>O98*H98</f>
        <v>0</v>
      </c>
      <c r="Q98" s="221">
        <v>0</v>
      </c>
      <c r="R98" s="221">
        <f>Q98*H98</f>
        <v>0</v>
      </c>
      <c r="S98" s="221">
        <v>0</v>
      </c>
      <c r="T98" s="222">
        <f>S98*H98</f>
        <v>0</v>
      </c>
      <c r="AR98" s="223" t="s">
        <v>163</v>
      </c>
      <c r="AT98" s="223" t="s">
        <v>158</v>
      </c>
      <c r="AU98" s="223" t="s">
        <v>86</v>
      </c>
      <c r="AY98" s="18" t="s">
        <v>156</v>
      </c>
      <c r="BE98" s="224">
        <f>IF(N98="základní",J98,0)</f>
        <v>0</v>
      </c>
      <c r="BF98" s="224">
        <f>IF(N98="snížená",J98,0)</f>
        <v>0</v>
      </c>
      <c r="BG98" s="224">
        <f>IF(N98="zákl. přenesená",J98,0)</f>
        <v>0</v>
      </c>
      <c r="BH98" s="224">
        <f>IF(N98="sníž. přenesená",J98,0)</f>
        <v>0</v>
      </c>
      <c r="BI98" s="224">
        <f>IF(N98="nulová",J98,0)</f>
        <v>0</v>
      </c>
      <c r="BJ98" s="18" t="s">
        <v>80</v>
      </c>
      <c r="BK98" s="224">
        <f>ROUND(I98*H98,2)</f>
        <v>0</v>
      </c>
      <c r="BL98" s="18" t="s">
        <v>163</v>
      </c>
      <c r="BM98" s="223" t="s">
        <v>633</v>
      </c>
    </row>
    <row r="99" s="12" customFormat="1">
      <c r="B99" s="228"/>
      <c r="C99" s="229"/>
      <c r="D99" s="225" t="s">
        <v>167</v>
      </c>
      <c r="E99" s="230" t="s">
        <v>19</v>
      </c>
      <c r="F99" s="231" t="s">
        <v>634</v>
      </c>
      <c r="G99" s="229"/>
      <c r="H99" s="232">
        <v>215.88</v>
      </c>
      <c r="I99" s="233"/>
      <c r="J99" s="229"/>
      <c r="K99" s="229"/>
      <c r="L99" s="234"/>
      <c r="M99" s="235"/>
      <c r="N99" s="236"/>
      <c r="O99" s="236"/>
      <c r="P99" s="236"/>
      <c r="Q99" s="236"/>
      <c r="R99" s="236"/>
      <c r="S99" s="236"/>
      <c r="T99" s="237"/>
      <c r="AT99" s="238" t="s">
        <v>167</v>
      </c>
      <c r="AU99" s="238" t="s">
        <v>86</v>
      </c>
      <c r="AV99" s="12" t="s">
        <v>86</v>
      </c>
      <c r="AW99" s="12" t="s">
        <v>37</v>
      </c>
      <c r="AX99" s="12" t="s">
        <v>76</v>
      </c>
      <c r="AY99" s="238" t="s">
        <v>156</v>
      </c>
    </row>
    <row r="100" s="13" customFormat="1">
      <c r="B100" s="239"/>
      <c r="C100" s="240"/>
      <c r="D100" s="225" t="s">
        <v>167</v>
      </c>
      <c r="E100" s="241" t="s">
        <v>19</v>
      </c>
      <c r="F100" s="242" t="s">
        <v>169</v>
      </c>
      <c r="G100" s="240"/>
      <c r="H100" s="243">
        <v>215.88</v>
      </c>
      <c r="I100" s="244"/>
      <c r="J100" s="240"/>
      <c r="K100" s="240"/>
      <c r="L100" s="245"/>
      <c r="M100" s="246"/>
      <c r="N100" s="247"/>
      <c r="O100" s="247"/>
      <c r="P100" s="247"/>
      <c r="Q100" s="247"/>
      <c r="R100" s="247"/>
      <c r="S100" s="247"/>
      <c r="T100" s="248"/>
      <c r="AT100" s="249" t="s">
        <v>167</v>
      </c>
      <c r="AU100" s="249" t="s">
        <v>86</v>
      </c>
      <c r="AV100" s="13" t="s">
        <v>163</v>
      </c>
      <c r="AW100" s="13" t="s">
        <v>37</v>
      </c>
      <c r="AX100" s="13" t="s">
        <v>80</v>
      </c>
      <c r="AY100" s="249" t="s">
        <v>156</v>
      </c>
    </row>
    <row r="101" s="1" customFormat="1" ht="24" customHeight="1">
      <c r="B101" s="39"/>
      <c r="C101" s="212" t="s">
        <v>193</v>
      </c>
      <c r="D101" s="212" t="s">
        <v>158</v>
      </c>
      <c r="E101" s="213" t="s">
        <v>635</v>
      </c>
      <c r="F101" s="214" t="s">
        <v>636</v>
      </c>
      <c r="G101" s="215" t="s">
        <v>172</v>
      </c>
      <c r="H101" s="216">
        <v>719.60000000000002</v>
      </c>
      <c r="I101" s="217"/>
      <c r="J101" s="218">
        <f>ROUND(I101*H101,2)</f>
        <v>0</v>
      </c>
      <c r="K101" s="214" t="s">
        <v>162</v>
      </c>
      <c r="L101" s="44"/>
      <c r="M101" s="219" t="s">
        <v>19</v>
      </c>
      <c r="N101" s="220" t="s">
        <v>47</v>
      </c>
      <c r="O101" s="84"/>
      <c r="P101" s="221">
        <f>O101*H101</f>
        <v>0</v>
      </c>
      <c r="Q101" s="221">
        <v>0</v>
      </c>
      <c r="R101" s="221">
        <f>Q101*H101</f>
        <v>0</v>
      </c>
      <c r="S101" s="221">
        <v>0</v>
      </c>
      <c r="T101" s="222">
        <f>S101*H101</f>
        <v>0</v>
      </c>
      <c r="AR101" s="223" t="s">
        <v>163</v>
      </c>
      <c r="AT101" s="223" t="s">
        <v>158</v>
      </c>
      <c r="AU101" s="223" t="s">
        <v>86</v>
      </c>
      <c r="AY101" s="18" t="s">
        <v>156</v>
      </c>
      <c r="BE101" s="224">
        <f>IF(N101="základní",J101,0)</f>
        <v>0</v>
      </c>
      <c r="BF101" s="224">
        <f>IF(N101="snížená",J101,0)</f>
        <v>0</v>
      </c>
      <c r="BG101" s="224">
        <f>IF(N101="zákl. přenesená",J101,0)</f>
        <v>0</v>
      </c>
      <c r="BH101" s="224">
        <f>IF(N101="sníž. přenesená",J101,0)</f>
        <v>0</v>
      </c>
      <c r="BI101" s="224">
        <f>IF(N101="nulová",J101,0)</f>
        <v>0</v>
      </c>
      <c r="BJ101" s="18" t="s">
        <v>80</v>
      </c>
      <c r="BK101" s="224">
        <f>ROUND(I101*H101,2)</f>
        <v>0</v>
      </c>
      <c r="BL101" s="18" t="s">
        <v>163</v>
      </c>
      <c r="BM101" s="223" t="s">
        <v>637</v>
      </c>
    </row>
    <row r="102" s="12" customFormat="1">
      <c r="B102" s="228"/>
      <c r="C102" s="229"/>
      <c r="D102" s="225" t="s">
        <v>167</v>
      </c>
      <c r="E102" s="230" t="s">
        <v>19</v>
      </c>
      <c r="F102" s="231" t="s">
        <v>630</v>
      </c>
      <c r="G102" s="229"/>
      <c r="H102" s="232">
        <v>719.60000000000002</v>
      </c>
      <c r="I102" s="233"/>
      <c r="J102" s="229"/>
      <c r="K102" s="229"/>
      <c r="L102" s="234"/>
      <c r="M102" s="235"/>
      <c r="N102" s="236"/>
      <c r="O102" s="236"/>
      <c r="P102" s="236"/>
      <c r="Q102" s="236"/>
      <c r="R102" s="236"/>
      <c r="S102" s="236"/>
      <c r="T102" s="237"/>
      <c r="AT102" s="238" t="s">
        <v>167</v>
      </c>
      <c r="AU102" s="238" t="s">
        <v>86</v>
      </c>
      <c r="AV102" s="12" t="s">
        <v>86</v>
      </c>
      <c r="AW102" s="12" t="s">
        <v>37</v>
      </c>
      <c r="AX102" s="12" t="s">
        <v>76</v>
      </c>
      <c r="AY102" s="238" t="s">
        <v>156</v>
      </c>
    </row>
    <row r="103" s="13" customFormat="1">
      <c r="B103" s="239"/>
      <c r="C103" s="240"/>
      <c r="D103" s="225" t="s">
        <v>167</v>
      </c>
      <c r="E103" s="241" t="s">
        <v>19</v>
      </c>
      <c r="F103" s="242" t="s">
        <v>169</v>
      </c>
      <c r="G103" s="240"/>
      <c r="H103" s="243">
        <v>719.60000000000002</v>
      </c>
      <c r="I103" s="244"/>
      <c r="J103" s="240"/>
      <c r="K103" s="240"/>
      <c r="L103" s="245"/>
      <c r="M103" s="246"/>
      <c r="N103" s="247"/>
      <c r="O103" s="247"/>
      <c r="P103" s="247"/>
      <c r="Q103" s="247"/>
      <c r="R103" s="247"/>
      <c r="S103" s="247"/>
      <c r="T103" s="248"/>
      <c r="AT103" s="249" t="s">
        <v>167</v>
      </c>
      <c r="AU103" s="249" t="s">
        <v>86</v>
      </c>
      <c r="AV103" s="13" t="s">
        <v>163</v>
      </c>
      <c r="AW103" s="13" t="s">
        <v>37</v>
      </c>
      <c r="AX103" s="13" t="s">
        <v>80</v>
      </c>
      <c r="AY103" s="249" t="s">
        <v>156</v>
      </c>
    </row>
    <row r="104" s="1" customFormat="1" ht="24" customHeight="1">
      <c r="B104" s="39"/>
      <c r="C104" s="212" t="s">
        <v>201</v>
      </c>
      <c r="D104" s="212" t="s">
        <v>158</v>
      </c>
      <c r="E104" s="213" t="s">
        <v>638</v>
      </c>
      <c r="F104" s="214" t="s">
        <v>639</v>
      </c>
      <c r="G104" s="215" t="s">
        <v>172</v>
      </c>
      <c r="H104" s="216">
        <v>71.400000000000006</v>
      </c>
      <c r="I104" s="217"/>
      <c r="J104" s="218">
        <f>ROUND(I104*H104,2)</f>
        <v>0</v>
      </c>
      <c r="K104" s="214" t="s">
        <v>162</v>
      </c>
      <c r="L104" s="44"/>
      <c r="M104" s="219" t="s">
        <v>19</v>
      </c>
      <c r="N104" s="220" t="s">
        <v>47</v>
      </c>
      <c r="O104" s="84"/>
      <c r="P104" s="221">
        <f>O104*H104</f>
        <v>0</v>
      </c>
      <c r="Q104" s="221">
        <v>0</v>
      </c>
      <c r="R104" s="221">
        <f>Q104*H104</f>
        <v>0</v>
      </c>
      <c r="S104" s="221">
        <v>0</v>
      </c>
      <c r="T104" s="222">
        <f>S104*H104</f>
        <v>0</v>
      </c>
      <c r="AR104" s="223" t="s">
        <v>163</v>
      </c>
      <c r="AT104" s="223" t="s">
        <v>158</v>
      </c>
      <c r="AU104" s="223" t="s">
        <v>86</v>
      </c>
      <c r="AY104" s="18" t="s">
        <v>156</v>
      </c>
      <c r="BE104" s="224">
        <f>IF(N104="základní",J104,0)</f>
        <v>0</v>
      </c>
      <c r="BF104" s="224">
        <f>IF(N104="snížená",J104,0)</f>
        <v>0</v>
      </c>
      <c r="BG104" s="224">
        <f>IF(N104="zákl. přenesená",J104,0)</f>
        <v>0</v>
      </c>
      <c r="BH104" s="224">
        <f>IF(N104="sníž. přenesená",J104,0)</f>
        <v>0</v>
      </c>
      <c r="BI104" s="224">
        <f>IF(N104="nulová",J104,0)</f>
        <v>0</v>
      </c>
      <c r="BJ104" s="18" t="s">
        <v>80</v>
      </c>
      <c r="BK104" s="224">
        <f>ROUND(I104*H104,2)</f>
        <v>0</v>
      </c>
      <c r="BL104" s="18" t="s">
        <v>163</v>
      </c>
      <c r="BM104" s="223" t="s">
        <v>640</v>
      </c>
    </row>
    <row r="105" s="12" customFormat="1">
      <c r="B105" s="228"/>
      <c r="C105" s="229"/>
      <c r="D105" s="225" t="s">
        <v>167</v>
      </c>
      <c r="E105" s="230" t="s">
        <v>19</v>
      </c>
      <c r="F105" s="231" t="s">
        <v>641</v>
      </c>
      <c r="G105" s="229"/>
      <c r="H105" s="232">
        <v>119</v>
      </c>
      <c r="I105" s="233"/>
      <c r="J105" s="229"/>
      <c r="K105" s="229"/>
      <c r="L105" s="234"/>
      <c r="M105" s="235"/>
      <c r="N105" s="236"/>
      <c r="O105" s="236"/>
      <c r="P105" s="236"/>
      <c r="Q105" s="236"/>
      <c r="R105" s="236"/>
      <c r="S105" s="236"/>
      <c r="T105" s="237"/>
      <c r="AT105" s="238" t="s">
        <v>167</v>
      </c>
      <c r="AU105" s="238" t="s">
        <v>86</v>
      </c>
      <c r="AV105" s="12" t="s">
        <v>86</v>
      </c>
      <c r="AW105" s="12" t="s">
        <v>37</v>
      </c>
      <c r="AX105" s="12" t="s">
        <v>76</v>
      </c>
      <c r="AY105" s="238" t="s">
        <v>156</v>
      </c>
    </row>
    <row r="106" s="13" customFormat="1">
      <c r="B106" s="239"/>
      <c r="C106" s="240"/>
      <c r="D106" s="225" t="s">
        <v>167</v>
      </c>
      <c r="E106" s="241" t="s">
        <v>498</v>
      </c>
      <c r="F106" s="242" t="s">
        <v>169</v>
      </c>
      <c r="G106" s="240"/>
      <c r="H106" s="243">
        <v>119</v>
      </c>
      <c r="I106" s="244"/>
      <c r="J106" s="240"/>
      <c r="K106" s="240"/>
      <c r="L106" s="245"/>
      <c r="M106" s="246"/>
      <c r="N106" s="247"/>
      <c r="O106" s="247"/>
      <c r="P106" s="247"/>
      <c r="Q106" s="247"/>
      <c r="R106" s="247"/>
      <c r="S106" s="247"/>
      <c r="T106" s="248"/>
      <c r="AT106" s="249" t="s">
        <v>167</v>
      </c>
      <c r="AU106" s="249" t="s">
        <v>86</v>
      </c>
      <c r="AV106" s="13" t="s">
        <v>163</v>
      </c>
      <c r="AW106" s="13" t="s">
        <v>37</v>
      </c>
      <c r="AX106" s="13" t="s">
        <v>76</v>
      </c>
      <c r="AY106" s="249" t="s">
        <v>156</v>
      </c>
    </row>
    <row r="107" s="12" customFormat="1">
      <c r="B107" s="228"/>
      <c r="C107" s="229"/>
      <c r="D107" s="225" t="s">
        <v>167</v>
      </c>
      <c r="E107" s="230" t="s">
        <v>19</v>
      </c>
      <c r="F107" s="231" t="s">
        <v>642</v>
      </c>
      <c r="G107" s="229"/>
      <c r="H107" s="232">
        <v>71.400000000000006</v>
      </c>
      <c r="I107" s="233"/>
      <c r="J107" s="229"/>
      <c r="K107" s="229"/>
      <c r="L107" s="234"/>
      <c r="M107" s="235"/>
      <c r="N107" s="236"/>
      <c r="O107" s="236"/>
      <c r="P107" s="236"/>
      <c r="Q107" s="236"/>
      <c r="R107" s="236"/>
      <c r="S107" s="236"/>
      <c r="T107" s="237"/>
      <c r="AT107" s="238" t="s">
        <v>167</v>
      </c>
      <c r="AU107" s="238" t="s">
        <v>86</v>
      </c>
      <c r="AV107" s="12" t="s">
        <v>86</v>
      </c>
      <c r="AW107" s="12" t="s">
        <v>37</v>
      </c>
      <c r="AX107" s="12" t="s">
        <v>76</v>
      </c>
      <c r="AY107" s="238" t="s">
        <v>156</v>
      </c>
    </row>
    <row r="108" s="13" customFormat="1">
      <c r="B108" s="239"/>
      <c r="C108" s="240"/>
      <c r="D108" s="225" t="s">
        <v>167</v>
      </c>
      <c r="E108" s="241" t="s">
        <v>19</v>
      </c>
      <c r="F108" s="242" t="s">
        <v>169</v>
      </c>
      <c r="G108" s="240"/>
      <c r="H108" s="243">
        <v>71.400000000000006</v>
      </c>
      <c r="I108" s="244"/>
      <c r="J108" s="240"/>
      <c r="K108" s="240"/>
      <c r="L108" s="245"/>
      <c r="M108" s="246"/>
      <c r="N108" s="247"/>
      <c r="O108" s="247"/>
      <c r="P108" s="247"/>
      <c r="Q108" s="247"/>
      <c r="R108" s="247"/>
      <c r="S108" s="247"/>
      <c r="T108" s="248"/>
      <c r="AT108" s="249" t="s">
        <v>167</v>
      </c>
      <c r="AU108" s="249" t="s">
        <v>86</v>
      </c>
      <c r="AV108" s="13" t="s">
        <v>163</v>
      </c>
      <c r="AW108" s="13" t="s">
        <v>37</v>
      </c>
      <c r="AX108" s="13" t="s">
        <v>80</v>
      </c>
      <c r="AY108" s="249" t="s">
        <v>156</v>
      </c>
    </row>
    <row r="109" s="1" customFormat="1" ht="24" customHeight="1">
      <c r="B109" s="39"/>
      <c r="C109" s="212" t="s">
        <v>205</v>
      </c>
      <c r="D109" s="212" t="s">
        <v>158</v>
      </c>
      <c r="E109" s="213" t="s">
        <v>643</v>
      </c>
      <c r="F109" s="214" t="s">
        <v>644</v>
      </c>
      <c r="G109" s="215" t="s">
        <v>172</v>
      </c>
      <c r="H109" s="216">
        <v>47.600000000000001</v>
      </c>
      <c r="I109" s="217"/>
      <c r="J109" s="218">
        <f>ROUND(I109*H109,2)</f>
        <v>0</v>
      </c>
      <c r="K109" s="214" t="s">
        <v>162</v>
      </c>
      <c r="L109" s="44"/>
      <c r="M109" s="219" t="s">
        <v>19</v>
      </c>
      <c r="N109" s="220" t="s">
        <v>47</v>
      </c>
      <c r="O109" s="84"/>
      <c r="P109" s="221">
        <f>O109*H109</f>
        <v>0</v>
      </c>
      <c r="Q109" s="221">
        <v>0</v>
      </c>
      <c r="R109" s="221">
        <f>Q109*H109</f>
        <v>0</v>
      </c>
      <c r="S109" s="221">
        <v>0</v>
      </c>
      <c r="T109" s="222">
        <f>S109*H109</f>
        <v>0</v>
      </c>
      <c r="AR109" s="223" t="s">
        <v>163</v>
      </c>
      <c r="AT109" s="223" t="s">
        <v>158</v>
      </c>
      <c r="AU109" s="223" t="s">
        <v>86</v>
      </c>
      <c r="AY109" s="18" t="s">
        <v>156</v>
      </c>
      <c r="BE109" s="224">
        <f>IF(N109="základní",J109,0)</f>
        <v>0</v>
      </c>
      <c r="BF109" s="224">
        <f>IF(N109="snížená",J109,0)</f>
        <v>0</v>
      </c>
      <c r="BG109" s="224">
        <f>IF(N109="zákl. přenesená",J109,0)</f>
        <v>0</v>
      </c>
      <c r="BH109" s="224">
        <f>IF(N109="sníž. přenesená",J109,0)</f>
        <v>0</v>
      </c>
      <c r="BI109" s="224">
        <f>IF(N109="nulová",J109,0)</f>
        <v>0</v>
      </c>
      <c r="BJ109" s="18" t="s">
        <v>80</v>
      </c>
      <c r="BK109" s="224">
        <f>ROUND(I109*H109,2)</f>
        <v>0</v>
      </c>
      <c r="BL109" s="18" t="s">
        <v>163</v>
      </c>
      <c r="BM109" s="223" t="s">
        <v>645</v>
      </c>
    </row>
    <row r="110" s="12" customFormat="1">
      <c r="B110" s="228"/>
      <c r="C110" s="229"/>
      <c r="D110" s="225" t="s">
        <v>167</v>
      </c>
      <c r="E110" s="230" t="s">
        <v>19</v>
      </c>
      <c r="F110" s="231" t="s">
        <v>646</v>
      </c>
      <c r="G110" s="229"/>
      <c r="H110" s="232">
        <v>47.600000000000001</v>
      </c>
      <c r="I110" s="233"/>
      <c r="J110" s="229"/>
      <c r="K110" s="229"/>
      <c r="L110" s="234"/>
      <c r="M110" s="235"/>
      <c r="N110" s="236"/>
      <c r="O110" s="236"/>
      <c r="P110" s="236"/>
      <c r="Q110" s="236"/>
      <c r="R110" s="236"/>
      <c r="S110" s="236"/>
      <c r="T110" s="237"/>
      <c r="AT110" s="238" t="s">
        <v>167</v>
      </c>
      <c r="AU110" s="238" t="s">
        <v>86</v>
      </c>
      <c r="AV110" s="12" t="s">
        <v>86</v>
      </c>
      <c r="AW110" s="12" t="s">
        <v>37</v>
      </c>
      <c r="AX110" s="12" t="s">
        <v>76</v>
      </c>
      <c r="AY110" s="238" t="s">
        <v>156</v>
      </c>
    </row>
    <row r="111" s="13" customFormat="1">
      <c r="B111" s="239"/>
      <c r="C111" s="240"/>
      <c r="D111" s="225" t="s">
        <v>167</v>
      </c>
      <c r="E111" s="241" t="s">
        <v>19</v>
      </c>
      <c r="F111" s="242" t="s">
        <v>169</v>
      </c>
      <c r="G111" s="240"/>
      <c r="H111" s="243">
        <v>47.600000000000001</v>
      </c>
      <c r="I111" s="244"/>
      <c r="J111" s="240"/>
      <c r="K111" s="240"/>
      <c r="L111" s="245"/>
      <c r="M111" s="246"/>
      <c r="N111" s="247"/>
      <c r="O111" s="247"/>
      <c r="P111" s="247"/>
      <c r="Q111" s="247"/>
      <c r="R111" s="247"/>
      <c r="S111" s="247"/>
      <c r="T111" s="248"/>
      <c r="AT111" s="249" t="s">
        <v>167</v>
      </c>
      <c r="AU111" s="249" t="s">
        <v>86</v>
      </c>
      <c r="AV111" s="13" t="s">
        <v>163</v>
      </c>
      <c r="AW111" s="13" t="s">
        <v>37</v>
      </c>
      <c r="AX111" s="13" t="s">
        <v>80</v>
      </c>
      <c r="AY111" s="249" t="s">
        <v>156</v>
      </c>
    </row>
    <row r="112" s="1" customFormat="1" ht="16.5" customHeight="1">
      <c r="B112" s="39"/>
      <c r="C112" s="212" t="s">
        <v>210</v>
      </c>
      <c r="D112" s="212" t="s">
        <v>158</v>
      </c>
      <c r="E112" s="213" t="s">
        <v>647</v>
      </c>
      <c r="F112" s="214" t="s">
        <v>648</v>
      </c>
      <c r="G112" s="215" t="s">
        <v>172</v>
      </c>
      <c r="H112" s="216">
        <v>14.279999999999999</v>
      </c>
      <c r="I112" s="217"/>
      <c r="J112" s="218">
        <f>ROUND(I112*H112,2)</f>
        <v>0</v>
      </c>
      <c r="K112" s="214" t="s">
        <v>162</v>
      </c>
      <c r="L112" s="44"/>
      <c r="M112" s="219" t="s">
        <v>19</v>
      </c>
      <c r="N112" s="220" t="s">
        <v>47</v>
      </c>
      <c r="O112" s="84"/>
      <c r="P112" s="221">
        <f>O112*H112</f>
        <v>0</v>
      </c>
      <c r="Q112" s="221">
        <v>0</v>
      </c>
      <c r="R112" s="221">
        <f>Q112*H112</f>
        <v>0</v>
      </c>
      <c r="S112" s="221">
        <v>0</v>
      </c>
      <c r="T112" s="222">
        <f>S112*H112</f>
        <v>0</v>
      </c>
      <c r="AR112" s="223" t="s">
        <v>163</v>
      </c>
      <c r="AT112" s="223" t="s">
        <v>158</v>
      </c>
      <c r="AU112" s="223" t="s">
        <v>86</v>
      </c>
      <c r="AY112" s="18" t="s">
        <v>156</v>
      </c>
      <c r="BE112" s="224">
        <f>IF(N112="základní",J112,0)</f>
        <v>0</v>
      </c>
      <c r="BF112" s="224">
        <f>IF(N112="snížená",J112,0)</f>
        <v>0</v>
      </c>
      <c r="BG112" s="224">
        <f>IF(N112="zákl. přenesená",J112,0)</f>
        <v>0</v>
      </c>
      <c r="BH112" s="224">
        <f>IF(N112="sníž. přenesená",J112,0)</f>
        <v>0</v>
      </c>
      <c r="BI112" s="224">
        <f>IF(N112="nulová",J112,0)</f>
        <v>0</v>
      </c>
      <c r="BJ112" s="18" t="s">
        <v>80</v>
      </c>
      <c r="BK112" s="224">
        <f>ROUND(I112*H112,2)</f>
        <v>0</v>
      </c>
      <c r="BL112" s="18" t="s">
        <v>163</v>
      </c>
      <c r="BM112" s="223" t="s">
        <v>649</v>
      </c>
    </row>
    <row r="113" s="12" customFormat="1">
      <c r="B113" s="228"/>
      <c r="C113" s="229"/>
      <c r="D113" s="225" t="s">
        <v>167</v>
      </c>
      <c r="E113" s="230" t="s">
        <v>19</v>
      </c>
      <c r="F113" s="231" t="s">
        <v>650</v>
      </c>
      <c r="G113" s="229"/>
      <c r="H113" s="232">
        <v>14.279999999999999</v>
      </c>
      <c r="I113" s="233"/>
      <c r="J113" s="229"/>
      <c r="K113" s="229"/>
      <c r="L113" s="234"/>
      <c r="M113" s="235"/>
      <c r="N113" s="236"/>
      <c r="O113" s="236"/>
      <c r="P113" s="236"/>
      <c r="Q113" s="236"/>
      <c r="R113" s="236"/>
      <c r="S113" s="236"/>
      <c r="T113" s="237"/>
      <c r="AT113" s="238" t="s">
        <v>167</v>
      </c>
      <c r="AU113" s="238" t="s">
        <v>86</v>
      </c>
      <c r="AV113" s="12" t="s">
        <v>86</v>
      </c>
      <c r="AW113" s="12" t="s">
        <v>37</v>
      </c>
      <c r="AX113" s="12" t="s">
        <v>76</v>
      </c>
      <c r="AY113" s="238" t="s">
        <v>156</v>
      </c>
    </row>
    <row r="114" s="13" customFormat="1">
      <c r="B114" s="239"/>
      <c r="C114" s="240"/>
      <c r="D114" s="225" t="s">
        <v>167</v>
      </c>
      <c r="E114" s="241" t="s">
        <v>19</v>
      </c>
      <c r="F114" s="242" t="s">
        <v>169</v>
      </c>
      <c r="G114" s="240"/>
      <c r="H114" s="243">
        <v>14.279999999999999</v>
      </c>
      <c r="I114" s="244"/>
      <c r="J114" s="240"/>
      <c r="K114" s="240"/>
      <c r="L114" s="245"/>
      <c r="M114" s="246"/>
      <c r="N114" s="247"/>
      <c r="O114" s="247"/>
      <c r="P114" s="247"/>
      <c r="Q114" s="247"/>
      <c r="R114" s="247"/>
      <c r="S114" s="247"/>
      <c r="T114" s="248"/>
      <c r="AT114" s="249" t="s">
        <v>167</v>
      </c>
      <c r="AU114" s="249" t="s">
        <v>86</v>
      </c>
      <c r="AV114" s="13" t="s">
        <v>163</v>
      </c>
      <c r="AW114" s="13" t="s">
        <v>37</v>
      </c>
      <c r="AX114" s="13" t="s">
        <v>80</v>
      </c>
      <c r="AY114" s="249" t="s">
        <v>156</v>
      </c>
    </row>
    <row r="115" s="1" customFormat="1" ht="16.5" customHeight="1">
      <c r="B115" s="39"/>
      <c r="C115" s="212" t="s">
        <v>215</v>
      </c>
      <c r="D115" s="212" t="s">
        <v>158</v>
      </c>
      <c r="E115" s="213" t="s">
        <v>651</v>
      </c>
      <c r="F115" s="214" t="s">
        <v>652</v>
      </c>
      <c r="G115" s="215" t="s">
        <v>172</v>
      </c>
      <c r="H115" s="216">
        <v>119</v>
      </c>
      <c r="I115" s="217"/>
      <c r="J115" s="218">
        <f>ROUND(I115*H115,2)</f>
        <v>0</v>
      </c>
      <c r="K115" s="214" t="s">
        <v>19</v>
      </c>
      <c r="L115" s="44"/>
      <c r="M115" s="219" t="s">
        <v>19</v>
      </c>
      <c r="N115" s="220" t="s">
        <v>47</v>
      </c>
      <c r="O115" s="84"/>
      <c r="P115" s="221">
        <f>O115*H115</f>
        <v>0</v>
      </c>
      <c r="Q115" s="221">
        <v>0</v>
      </c>
      <c r="R115" s="221">
        <f>Q115*H115</f>
        <v>0</v>
      </c>
      <c r="S115" s="221">
        <v>0</v>
      </c>
      <c r="T115" s="222">
        <f>S115*H115</f>
        <v>0</v>
      </c>
      <c r="AR115" s="223" t="s">
        <v>163</v>
      </c>
      <c r="AT115" s="223" t="s">
        <v>158</v>
      </c>
      <c r="AU115" s="223" t="s">
        <v>86</v>
      </c>
      <c r="AY115" s="18" t="s">
        <v>156</v>
      </c>
      <c r="BE115" s="224">
        <f>IF(N115="základní",J115,0)</f>
        <v>0</v>
      </c>
      <c r="BF115" s="224">
        <f>IF(N115="snížená",J115,0)</f>
        <v>0</v>
      </c>
      <c r="BG115" s="224">
        <f>IF(N115="zákl. přenesená",J115,0)</f>
        <v>0</v>
      </c>
      <c r="BH115" s="224">
        <f>IF(N115="sníž. přenesená",J115,0)</f>
        <v>0</v>
      </c>
      <c r="BI115" s="224">
        <f>IF(N115="nulová",J115,0)</f>
        <v>0</v>
      </c>
      <c r="BJ115" s="18" t="s">
        <v>80</v>
      </c>
      <c r="BK115" s="224">
        <f>ROUND(I115*H115,2)</f>
        <v>0</v>
      </c>
      <c r="BL115" s="18" t="s">
        <v>163</v>
      </c>
      <c r="BM115" s="223" t="s">
        <v>653</v>
      </c>
    </row>
    <row r="116" s="12" customFormat="1">
      <c r="B116" s="228"/>
      <c r="C116" s="229"/>
      <c r="D116" s="225" t="s">
        <v>167</v>
      </c>
      <c r="E116" s="230" t="s">
        <v>19</v>
      </c>
      <c r="F116" s="231" t="s">
        <v>498</v>
      </c>
      <c r="G116" s="229"/>
      <c r="H116" s="232">
        <v>119</v>
      </c>
      <c r="I116" s="233"/>
      <c r="J116" s="229"/>
      <c r="K116" s="229"/>
      <c r="L116" s="234"/>
      <c r="M116" s="235"/>
      <c r="N116" s="236"/>
      <c r="O116" s="236"/>
      <c r="P116" s="236"/>
      <c r="Q116" s="236"/>
      <c r="R116" s="236"/>
      <c r="S116" s="236"/>
      <c r="T116" s="237"/>
      <c r="AT116" s="238" t="s">
        <v>167</v>
      </c>
      <c r="AU116" s="238" t="s">
        <v>86</v>
      </c>
      <c r="AV116" s="12" t="s">
        <v>86</v>
      </c>
      <c r="AW116" s="12" t="s">
        <v>37</v>
      </c>
      <c r="AX116" s="12" t="s">
        <v>76</v>
      </c>
      <c r="AY116" s="238" t="s">
        <v>156</v>
      </c>
    </row>
    <row r="117" s="13" customFormat="1">
      <c r="B117" s="239"/>
      <c r="C117" s="240"/>
      <c r="D117" s="225" t="s">
        <v>167</v>
      </c>
      <c r="E117" s="241" t="s">
        <v>19</v>
      </c>
      <c r="F117" s="242" t="s">
        <v>169</v>
      </c>
      <c r="G117" s="240"/>
      <c r="H117" s="243">
        <v>119</v>
      </c>
      <c r="I117" s="244"/>
      <c r="J117" s="240"/>
      <c r="K117" s="240"/>
      <c r="L117" s="245"/>
      <c r="M117" s="246"/>
      <c r="N117" s="247"/>
      <c r="O117" s="247"/>
      <c r="P117" s="247"/>
      <c r="Q117" s="247"/>
      <c r="R117" s="247"/>
      <c r="S117" s="247"/>
      <c r="T117" s="248"/>
      <c r="AT117" s="249" t="s">
        <v>167</v>
      </c>
      <c r="AU117" s="249" t="s">
        <v>86</v>
      </c>
      <c r="AV117" s="13" t="s">
        <v>163</v>
      </c>
      <c r="AW117" s="13" t="s">
        <v>37</v>
      </c>
      <c r="AX117" s="13" t="s">
        <v>80</v>
      </c>
      <c r="AY117" s="249" t="s">
        <v>156</v>
      </c>
    </row>
    <row r="118" s="1" customFormat="1" ht="24" customHeight="1">
      <c r="B118" s="39"/>
      <c r="C118" s="212" t="s">
        <v>219</v>
      </c>
      <c r="D118" s="212" t="s">
        <v>158</v>
      </c>
      <c r="E118" s="213" t="s">
        <v>280</v>
      </c>
      <c r="F118" s="214" t="s">
        <v>281</v>
      </c>
      <c r="G118" s="215" t="s">
        <v>282</v>
      </c>
      <c r="H118" s="216">
        <v>3210</v>
      </c>
      <c r="I118" s="217"/>
      <c r="J118" s="218">
        <f>ROUND(I118*H118,2)</f>
        <v>0</v>
      </c>
      <c r="K118" s="214" t="s">
        <v>19</v>
      </c>
      <c r="L118" s="44"/>
      <c r="M118" s="219" t="s">
        <v>19</v>
      </c>
      <c r="N118" s="220" t="s">
        <v>47</v>
      </c>
      <c r="O118" s="84"/>
      <c r="P118" s="221">
        <f>O118*H118</f>
        <v>0</v>
      </c>
      <c r="Q118" s="221">
        <v>0</v>
      </c>
      <c r="R118" s="221">
        <f>Q118*H118</f>
        <v>0</v>
      </c>
      <c r="S118" s="221">
        <v>0</v>
      </c>
      <c r="T118" s="222">
        <f>S118*H118</f>
        <v>0</v>
      </c>
      <c r="AR118" s="223" t="s">
        <v>163</v>
      </c>
      <c r="AT118" s="223" t="s">
        <v>158</v>
      </c>
      <c r="AU118" s="223" t="s">
        <v>86</v>
      </c>
      <c r="AY118" s="18" t="s">
        <v>156</v>
      </c>
      <c r="BE118" s="224">
        <f>IF(N118="základní",J118,0)</f>
        <v>0</v>
      </c>
      <c r="BF118" s="224">
        <f>IF(N118="snížená",J118,0)</f>
        <v>0</v>
      </c>
      <c r="BG118" s="224">
        <f>IF(N118="zákl. přenesená",J118,0)</f>
        <v>0</v>
      </c>
      <c r="BH118" s="224">
        <f>IF(N118="sníž. přenesená",J118,0)</f>
        <v>0</v>
      </c>
      <c r="BI118" s="224">
        <f>IF(N118="nulová",J118,0)</f>
        <v>0</v>
      </c>
      <c r="BJ118" s="18" t="s">
        <v>80</v>
      </c>
      <c r="BK118" s="224">
        <f>ROUND(I118*H118,2)</f>
        <v>0</v>
      </c>
      <c r="BL118" s="18" t="s">
        <v>163</v>
      </c>
      <c r="BM118" s="223" t="s">
        <v>654</v>
      </c>
    </row>
    <row r="119" s="1" customFormat="1">
      <c r="B119" s="39"/>
      <c r="C119" s="40"/>
      <c r="D119" s="225" t="s">
        <v>284</v>
      </c>
      <c r="E119" s="40"/>
      <c r="F119" s="226" t="s">
        <v>285</v>
      </c>
      <c r="G119" s="40"/>
      <c r="H119" s="40"/>
      <c r="I119" s="136"/>
      <c r="J119" s="40"/>
      <c r="K119" s="40"/>
      <c r="L119" s="44"/>
      <c r="M119" s="227"/>
      <c r="N119" s="84"/>
      <c r="O119" s="84"/>
      <c r="P119" s="84"/>
      <c r="Q119" s="84"/>
      <c r="R119" s="84"/>
      <c r="S119" s="84"/>
      <c r="T119" s="85"/>
      <c r="AT119" s="18" t="s">
        <v>284</v>
      </c>
      <c r="AU119" s="18" t="s">
        <v>86</v>
      </c>
    </row>
    <row r="120" s="12" customFormat="1">
      <c r="B120" s="228"/>
      <c r="C120" s="229"/>
      <c r="D120" s="225" t="s">
        <v>167</v>
      </c>
      <c r="E120" s="230" t="s">
        <v>19</v>
      </c>
      <c r="F120" s="231" t="s">
        <v>498</v>
      </c>
      <c r="G120" s="229"/>
      <c r="H120" s="232">
        <v>119</v>
      </c>
      <c r="I120" s="233"/>
      <c r="J120" s="229"/>
      <c r="K120" s="229"/>
      <c r="L120" s="234"/>
      <c r="M120" s="235"/>
      <c r="N120" s="236"/>
      <c r="O120" s="236"/>
      <c r="P120" s="236"/>
      <c r="Q120" s="236"/>
      <c r="R120" s="236"/>
      <c r="S120" s="236"/>
      <c r="T120" s="237"/>
      <c r="AT120" s="238" t="s">
        <v>167</v>
      </c>
      <c r="AU120" s="238" t="s">
        <v>86</v>
      </c>
      <c r="AV120" s="12" t="s">
        <v>86</v>
      </c>
      <c r="AW120" s="12" t="s">
        <v>37</v>
      </c>
      <c r="AX120" s="12" t="s">
        <v>76</v>
      </c>
      <c r="AY120" s="238" t="s">
        <v>156</v>
      </c>
    </row>
    <row r="121" s="12" customFormat="1">
      <c r="B121" s="228"/>
      <c r="C121" s="229"/>
      <c r="D121" s="225" t="s">
        <v>167</v>
      </c>
      <c r="E121" s="230" t="s">
        <v>19</v>
      </c>
      <c r="F121" s="231" t="s">
        <v>496</v>
      </c>
      <c r="G121" s="229"/>
      <c r="H121" s="232">
        <v>1799</v>
      </c>
      <c r="I121" s="233"/>
      <c r="J121" s="229"/>
      <c r="K121" s="229"/>
      <c r="L121" s="234"/>
      <c r="M121" s="235"/>
      <c r="N121" s="236"/>
      <c r="O121" s="236"/>
      <c r="P121" s="236"/>
      <c r="Q121" s="236"/>
      <c r="R121" s="236"/>
      <c r="S121" s="236"/>
      <c r="T121" s="237"/>
      <c r="AT121" s="238" t="s">
        <v>167</v>
      </c>
      <c r="AU121" s="238" t="s">
        <v>86</v>
      </c>
      <c r="AV121" s="12" t="s">
        <v>86</v>
      </c>
      <c r="AW121" s="12" t="s">
        <v>37</v>
      </c>
      <c r="AX121" s="12" t="s">
        <v>76</v>
      </c>
      <c r="AY121" s="238" t="s">
        <v>156</v>
      </c>
    </row>
    <row r="122" s="12" customFormat="1">
      <c r="B122" s="228"/>
      <c r="C122" s="229"/>
      <c r="D122" s="225" t="s">
        <v>167</v>
      </c>
      <c r="E122" s="230" t="s">
        <v>19</v>
      </c>
      <c r="F122" s="231" t="s">
        <v>655</v>
      </c>
      <c r="G122" s="229"/>
      <c r="H122" s="232">
        <v>-313</v>
      </c>
      <c r="I122" s="233"/>
      <c r="J122" s="229"/>
      <c r="K122" s="229"/>
      <c r="L122" s="234"/>
      <c r="M122" s="235"/>
      <c r="N122" s="236"/>
      <c r="O122" s="236"/>
      <c r="P122" s="236"/>
      <c r="Q122" s="236"/>
      <c r="R122" s="236"/>
      <c r="S122" s="236"/>
      <c r="T122" s="237"/>
      <c r="AT122" s="238" t="s">
        <v>167</v>
      </c>
      <c r="AU122" s="238" t="s">
        <v>86</v>
      </c>
      <c r="AV122" s="12" t="s">
        <v>86</v>
      </c>
      <c r="AW122" s="12" t="s">
        <v>37</v>
      </c>
      <c r="AX122" s="12" t="s">
        <v>76</v>
      </c>
      <c r="AY122" s="238" t="s">
        <v>156</v>
      </c>
    </row>
    <row r="123" s="13" customFormat="1">
      <c r="B123" s="239"/>
      <c r="C123" s="240"/>
      <c r="D123" s="225" t="s">
        <v>167</v>
      </c>
      <c r="E123" s="241" t="s">
        <v>107</v>
      </c>
      <c r="F123" s="242" t="s">
        <v>169</v>
      </c>
      <c r="G123" s="240"/>
      <c r="H123" s="243">
        <v>1605</v>
      </c>
      <c r="I123" s="244"/>
      <c r="J123" s="240"/>
      <c r="K123" s="240"/>
      <c r="L123" s="245"/>
      <c r="M123" s="246"/>
      <c r="N123" s="247"/>
      <c r="O123" s="247"/>
      <c r="P123" s="247"/>
      <c r="Q123" s="247"/>
      <c r="R123" s="247"/>
      <c r="S123" s="247"/>
      <c r="T123" s="248"/>
      <c r="AT123" s="249" t="s">
        <v>167</v>
      </c>
      <c r="AU123" s="249" t="s">
        <v>86</v>
      </c>
      <c r="AV123" s="13" t="s">
        <v>163</v>
      </c>
      <c r="AW123" s="13" t="s">
        <v>37</v>
      </c>
      <c r="AX123" s="13" t="s">
        <v>76</v>
      </c>
      <c r="AY123" s="249" t="s">
        <v>156</v>
      </c>
    </row>
    <row r="124" s="12" customFormat="1">
      <c r="B124" s="228"/>
      <c r="C124" s="229"/>
      <c r="D124" s="225" t="s">
        <v>167</v>
      </c>
      <c r="E124" s="230" t="s">
        <v>19</v>
      </c>
      <c r="F124" s="231" t="s">
        <v>287</v>
      </c>
      <c r="G124" s="229"/>
      <c r="H124" s="232">
        <v>3210</v>
      </c>
      <c r="I124" s="233"/>
      <c r="J124" s="229"/>
      <c r="K124" s="229"/>
      <c r="L124" s="234"/>
      <c r="M124" s="235"/>
      <c r="N124" s="236"/>
      <c r="O124" s="236"/>
      <c r="P124" s="236"/>
      <c r="Q124" s="236"/>
      <c r="R124" s="236"/>
      <c r="S124" s="236"/>
      <c r="T124" s="237"/>
      <c r="AT124" s="238" t="s">
        <v>167</v>
      </c>
      <c r="AU124" s="238" t="s">
        <v>86</v>
      </c>
      <c r="AV124" s="12" t="s">
        <v>86</v>
      </c>
      <c r="AW124" s="12" t="s">
        <v>37</v>
      </c>
      <c r="AX124" s="12" t="s">
        <v>76</v>
      </c>
      <c r="AY124" s="238" t="s">
        <v>156</v>
      </c>
    </row>
    <row r="125" s="13" customFormat="1">
      <c r="B125" s="239"/>
      <c r="C125" s="240"/>
      <c r="D125" s="225" t="s">
        <v>167</v>
      </c>
      <c r="E125" s="241" t="s">
        <v>19</v>
      </c>
      <c r="F125" s="242" t="s">
        <v>169</v>
      </c>
      <c r="G125" s="240"/>
      <c r="H125" s="243">
        <v>3210</v>
      </c>
      <c r="I125" s="244"/>
      <c r="J125" s="240"/>
      <c r="K125" s="240"/>
      <c r="L125" s="245"/>
      <c r="M125" s="286"/>
      <c r="N125" s="287"/>
      <c r="O125" s="287"/>
      <c r="P125" s="287"/>
      <c r="Q125" s="287"/>
      <c r="R125" s="287"/>
      <c r="S125" s="287"/>
      <c r="T125" s="288"/>
      <c r="AT125" s="249" t="s">
        <v>167</v>
      </c>
      <c r="AU125" s="249" t="s">
        <v>86</v>
      </c>
      <c r="AV125" s="13" t="s">
        <v>163</v>
      </c>
      <c r="AW125" s="13" t="s">
        <v>37</v>
      </c>
      <c r="AX125" s="13" t="s">
        <v>80</v>
      </c>
      <c r="AY125" s="249" t="s">
        <v>156</v>
      </c>
    </row>
    <row r="126" s="1" customFormat="1" ht="6.96" customHeight="1">
      <c r="B126" s="59"/>
      <c r="C126" s="60"/>
      <c r="D126" s="60"/>
      <c r="E126" s="60"/>
      <c r="F126" s="60"/>
      <c r="G126" s="60"/>
      <c r="H126" s="60"/>
      <c r="I126" s="162"/>
      <c r="J126" s="60"/>
      <c r="K126" s="60"/>
      <c r="L126" s="44"/>
    </row>
  </sheetData>
  <sheetProtection sheet="1" autoFilter="0" formatColumns="0" formatRows="0" objects="1" scenarios="1" spinCount="100000" saltValue="u3/LfJgkW7QsZFPg8mMzvcUxR5XHRJAZVzdbnE4HorCRzEr1nBlp4Z41Clj0NSz8tX06L0h0L1UwItCvjBigNg==" hashValue="jB3mREhv+xVXlSEG34Kvw7TqJ9AUOdrrrXlmXawzTzYCy+gEj6nlqU8HsIjOm2srfi/8J2DRrtwa9yyozmT6XA==" algorithmName="SHA-512" password="CC35"/>
  <autoFilter ref="C80:K12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89" customWidth="1"/>
    <col min="2" max="2" width="1.664063" style="289" customWidth="1"/>
    <col min="3" max="4" width="5" style="289" customWidth="1"/>
    <col min="5" max="5" width="11.67" style="289" customWidth="1"/>
    <col min="6" max="6" width="9.17" style="289" customWidth="1"/>
    <col min="7" max="7" width="5" style="289" customWidth="1"/>
    <col min="8" max="8" width="77.83" style="289" customWidth="1"/>
    <col min="9" max="10" width="20" style="289" customWidth="1"/>
    <col min="11" max="11" width="1.664063" style="289" customWidth="1"/>
  </cols>
  <sheetData>
    <row r="1" ht="37.5" customHeight="1"/>
    <row r="2" ht="7.5" customHeight="1">
      <c r="B2" s="290"/>
      <c r="C2" s="291"/>
      <c r="D2" s="291"/>
      <c r="E2" s="291"/>
      <c r="F2" s="291"/>
      <c r="G2" s="291"/>
      <c r="H2" s="291"/>
      <c r="I2" s="291"/>
      <c r="J2" s="291"/>
      <c r="K2" s="292"/>
    </row>
    <row r="3" s="16" customFormat="1" ht="45" customHeight="1">
      <c r="B3" s="293"/>
      <c r="C3" s="294" t="s">
        <v>656</v>
      </c>
      <c r="D3" s="294"/>
      <c r="E3" s="294"/>
      <c r="F3" s="294"/>
      <c r="G3" s="294"/>
      <c r="H3" s="294"/>
      <c r="I3" s="294"/>
      <c r="J3" s="294"/>
      <c r="K3" s="295"/>
    </row>
    <row r="4" ht="25.5" customHeight="1">
      <c r="B4" s="296"/>
      <c r="C4" s="297" t="s">
        <v>657</v>
      </c>
      <c r="D4" s="297"/>
      <c r="E4" s="297"/>
      <c r="F4" s="297"/>
      <c r="G4" s="297"/>
      <c r="H4" s="297"/>
      <c r="I4" s="297"/>
      <c r="J4" s="297"/>
      <c r="K4" s="298"/>
    </row>
    <row r="5" ht="5.25" customHeight="1">
      <c r="B5" s="296"/>
      <c r="C5" s="299"/>
      <c r="D5" s="299"/>
      <c r="E5" s="299"/>
      <c r="F5" s="299"/>
      <c r="G5" s="299"/>
      <c r="H5" s="299"/>
      <c r="I5" s="299"/>
      <c r="J5" s="299"/>
      <c r="K5" s="298"/>
    </row>
    <row r="6" ht="15" customHeight="1">
      <c r="B6" s="296"/>
      <c r="C6" s="300" t="s">
        <v>658</v>
      </c>
      <c r="D6" s="300"/>
      <c r="E6" s="300"/>
      <c r="F6" s="300"/>
      <c r="G6" s="300"/>
      <c r="H6" s="300"/>
      <c r="I6" s="300"/>
      <c r="J6" s="300"/>
      <c r="K6" s="298"/>
    </row>
    <row r="7" ht="15" customHeight="1">
      <c r="B7" s="301"/>
      <c r="C7" s="300" t="s">
        <v>659</v>
      </c>
      <c r="D7" s="300"/>
      <c r="E7" s="300"/>
      <c r="F7" s="300"/>
      <c r="G7" s="300"/>
      <c r="H7" s="300"/>
      <c r="I7" s="300"/>
      <c r="J7" s="300"/>
      <c r="K7" s="298"/>
    </row>
    <row r="8" ht="12.75" customHeight="1">
      <c r="B8" s="301"/>
      <c r="C8" s="300"/>
      <c r="D8" s="300"/>
      <c r="E8" s="300"/>
      <c r="F8" s="300"/>
      <c r="G8" s="300"/>
      <c r="H8" s="300"/>
      <c r="I8" s="300"/>
      <c r="J8" s="300"/>
      <c r="K8" s="298"/>
    </row>
    <row r="9" ht="15" customHeight="1">
      <c r="B9" s="301"/>
      <c r="C9" s="300" t="s">
        <v>660</v>
      </c>
      <c r="D9" s="300"/>
      <c r="E9" s="300"/>
      <c r="F9" s="300"/>
      <c r="G9" s="300"/>
      <c r="H9" s="300"/>
      <c r="I9" s="300"/>
      <c r="J9" s="300"/>
      <c r="K9" s="298"/>
    </row>
    <row r="10" ht="15" customHeight="1">
      <c r="B10" s="301"/>
      <c r="C10" s="300"/>
      <c r="D10" s="300" t="s">
        <v>661</v>
      </c>
      <c r="E10" s="300"/>
      <c r="F10" s="300"/>
      <c r="G10" s="300"/>
      <c r="H10" s="300"/>
      <c r="I10" s="300"/>
      <c r="J10" s="300"/>
      <c r="K10" s="298"/>
    </row>
    <row r="11" ht="15" customHeight="1">
      <c r="B11" s="301"/>
      <c r="C11" s="302"/>
      <c r="D11" s="300" t="s">
        <v>662</v>
      </c>
      <c r="E11" s="300"/>
      <c r="F11" s="300"/>
      <c r="G11" s="300"/>
      <c r="H11" s="300"/>
      <c r="I11" s="300"/>
      <c r="J11" s="300"/>
      <c r="K11" s="298"/>
    </row>
    <row r="12" ht="15" customHeight="1">
      <c r="B12" s="301"/>
      <c r="C12" s="302"/>
      <c r="D12" s="300"/>
      <c r="E12" s="300"/>
      <c r="F12" s="300"/>
      <c r="G12" s="300"/>
      <c r="H12" s="300"/>
      <c r="I12" s="300"/>
      <c r="J12" s="300"/>
      <c r="K12" s="298"/>
    </row>
    <row r="13" ht="15" customHeight="1">
      <c r="B13" s="301"/>
      <c r="C13" s="302"/>
      <c r="D13" s="303" t="s">
        <v>663</v>
      </c>
      <c r="E13" s="300"/>
      <c r="F13" s="300"/>
      <c r="G13" s="300"/>
      <c r="H13" s="300"/>
      <c r="I13" s="300"/>
      <c r="J13" s="300"/>
      <c r="K13" s="298"/>
    </row>
    <row r="14" ht="12.75" customHeight="1">
      <c r="B14" s="301"/>
      <c r="C14" s="302"/>
      <c r="D14" s="302"/>
      <c r="E14" s="302"/>
      <c r="F14" s="302"/>
      <c r="G14" s="302"/>
      <c r="H14" s="302"/>
      <c r="I14" s="302"/>
      <c r="J14" s="302"/>
      <c r="K14" s="298"/>
    </row>
    <row r="15" ht="15" customHeight="1">
      <c r="B15" s="301"/>
      <c r="C15" s="302"/>
      <c r="D15" s="300" t="s">
        <v>664</v>
      </c>
      <c r="E15" s="300"/>
      <c r="F15" s="300"/>
      <c r="G15" s="300"/>
      <c r="H15" s="300"/>
      <c r="I15" s="300"/>
      <c r="J15" s="300"/>
      <c r="K15" s="298"/>
    </row>
    <row r="16" ht="15" customHeight="1">
      <c r="B16" s="301"/>
      <c r="C16" s="302"/>
      <c r="D16" s="300" t="s">
        <v>665</v>
      </c>
      <c r="E16" s="300"/>
      <c r="F16" s="300"/>
      <c r="G16" s="300"/>
      <c r="H16" s="300"/>
      <c r="I16" s="300"/>
      <c r="J16" s="300"/>
      <c r="K16" s="298"/>
    </row>
    <row r="17" ht="15" customHeight="1">
      <c r="B17" s="301"/>
      <c r="C17" s="302"/>
      <c r="D17" s="300" t="s">
        <v>666</v>
      </c>
      <c r="E17" s="300"/>
      <c r="F17" s="300"/>
      <c r="G17" s="300"/>
      <c r="H17" s="300"/>
      <c r="I17" s="300"/>
      <c r="J17" s="300"/>
      <c r="K17" s="298"/>
    </row>
    <row r="18" ht="15" customHeight="1">
      <c r="B18" s="301"/>
      <c r="C18" s="302"/>
      <c r="D18" s="302"/>
      <c r="E18" s="304" t="s">
        <v>79</v>
      </c>
      <c r="F18" s="300" t="s">
        <v>667</v>
      </c>
      <c r="G18" s="300"/>
      <c r="H18" s="300"/>
      <c r="I18" s="300"/>
      <c r="J18" s="300"/>
      <c r="K18" s="298"/>
    </row>
    <row r="19" ht="15" customHeight="1">
      <c r="B19" s="301"/>
      <c r="C19" s="302"/>
      <c r="D19" s="302"/>
      <c r="E19" s="304" t="s">
        <v>668</v>
      </c>
      <c r="F19" s="300" t="s">
        <v>669</v>
      </c>
      <c r="G19" s="300"/>
      <c r="H19" s="300"/>
      <c r="I19" s="300"/>
      <c r="J19" s="300"/>
      <c r="K19" s="298"/>
    </row>
    <row r="20" ht="15" customHeight="1">
      <c r="B20" s="301"/>
      <c r="C20" s="302"/>
      <c r="D20" s="302"/>
      <c r="E20" s="304" t="s">
        <v>670</v>
      </c>
      <c r="F20" s="300" t="s">
        <v>671</v>
      </c>
      <c r="G20" s="300"/>
      <c r="H20" s="300"/>
      <c r="I20" s="300"/>
      <c r="J20" s="300"/>
      <c r="K20" s="298"/>
    </row>
    <row r="21" ht="15" customHeight="1">
      <c r="B21" s="301"/>
      <c r="C21" s="302"/>
      <c r="D21" s="302"/>
      <c r="E21" s="304" t="s">
        <v>672</v>
      </c>
      <c r="F21" s="300" t="s">
        <v>673</v>
      </c>
      <c r="G21" s="300"/>
      <c r="H21" s="300"/>
      <c r="I21" s="300"/>
      <c r="J21" s="300"/>
      <c r="K21" s="298"/>
    </row>
    <row r="22" ht="15" customHeight="1">
      <c r="B22" s="301"/>
      <c r="C22" s="302"/>
      <c r="D22" s="302"/>
      <c r="E22" s="304" t="s">
        <v>592</v>
      </c>
      <c r="F22" s="300" t="s">
        <v>593</v>
      </c>
      <c r="G22" s="300"/>
      <c r="H22" s="300"/>
      <c r="I22" s="300"/>
      <c r="J22" s="300"/>
      <c r="K22" s="298"/>
    </row>
    <row r="23" ht="15" customHeight="1">
      <c r="B23" s="301"/>
      <c r="C23" s="302"/>
      <c r="D23" s="302"/>
      <c r="E23" s="304" t="s">
        <v>674</v>
      </c>
      <c r="F23" s="300" t="s">
        <v>675</v>
      </c>
      <c r="G23" s="300"/>
      <c r="H23" s="300"/>
      <c r="I23" s="300"/>
      <c r="J23" s="300"/>
      <c r="K23" s="298"/>
    </row>
    <row r="24" ht="12.75" customHeight="1">
      <c r="B24" s="301"/>
      <c r="C24" s="302"/>
      <c r="D24" s="302"/>
      <c r="E24" s="302"/>
      <c r="F24" s="302"/>
      <c r="G24" s="302"/>
      <c r="H24" s="302"/>
      <c r="I24" s="302"/>
      <c r="J24" s="302"/>
      <c r="K24" s="298"/>
    </row>
    <row r="25" ht="15" customHeight="1">
      <c r="B25" s="301"/>
      <c r="C25" s="300" t="s">
        <v>676</v>
      </c>
      <c r="D25" s="300"/>
      <c r="E25" s="300"/>
      <c r="F25" s="300"/>
      <c r="G25" s="300"/>
      <c r="H25" s="300"/>
      <c r="I25" s="300"/>
      <c r="J25" s="300"/>
      <c r="K25" s="298"/>
    </row>
    <row r="26" ht="15" customHeight="1">
      <c r="B26" s="301"/>
      <c r="C26" s="300" t="s">
        <v>677</v>
      </c>
      <c r="D26" s="300"/>
      <c r="E26" s="300"/>
      <c r="F26" s="300"/>
      <c r="G26" s="300"/>
      <c r="H26" s="300"/>
      <c r="I26" s="300"/>
      <c r="J26" s="300"/>
      <c r="K26" s="298"/>
    </row>
    <row r="27" ht="15" customHeight="1">
      <c r="B27" s="301"/>
      <c r="C27" s="300"/>
      <c r="D27" s="300" t="s">
        <v>678</v>
      </c>
      <c r="E27" s="300"/>
      <c r="F27" s="300"/>
      <c r="G27" s="300"/>
      <c r="H27" s="300"/>
      <c r="I27" s="300"/>
      <c r="J27" s="300"/>
      <c r="K27" s="298"/>
    </row>
    <row r="28" ht="15" customHeight="1">
      <c r="B28" s="301"/>
      <c r="C28" s="302"/>
      <c r="D28" s="300" t="s">
        <v>679</v>
      </c>
      <c r="E28" s="300"/>
      <c r="F28" s="300"/>
      <c r="G28" s="300"/>
      <c r="H28" s="300"/>
      <c r="I28" s="300"/>
      <c r="J28" s="300"/>
      <c r="K28" s="298"/>
    </row>
    <row r="29" ht="12.75" customHeight="1">
      <c r="B29" s="301"/>
      <c r="C29" s="302"/>
      <c r="D29" s="302"/>
      <c r="E29" s="302"/>
      <c r="F29" s="302"/>
      <c r="G29" s="302"/>
      <c r="H29" s="302"/>
      <c r="I29" s="302"/>
      <c r="J29" s="302"/>
      <c r="K29" s="298"/>
    </row>
    <row r="30" ht="15" customHeight="1">
      <c r="B30" s="301"/>
      <c r="C30" s="302"/>
      <c r="D30" s="300" t="s">
        <v>680</v>
      </c>
      <c r="E30" s="300"/>
      <c r="F30" s="300"/>
      <c r="G30" s="300"/>
      <c r="H30" s="300"/>
      <c r="I30" s="300"/>
      <c r="J30" s="300"/>
      <c r="K30" s="298"/>
    </row>
    <row r="31" ht="15" customHeight="1">
      <c r="B31" s="301"/>
      <c r="C31" s="302"/>
      <c r="D31" s="300" t="s">
        <v>681</v>
      </c>
      <c r="E31" s="300"/>
      <c r="F31" s="300"/>
      <c r="G31" s="300"/>
      <c r="H31" s="300"/>
      <c r="I31" s="300"/>
      <c r="J31" s="300"/>
      <c r="K31" s="298"/>
    </row>
    <row r="32" ht="12.75" customHeight="1">
      <c r="B32" s="301"/>
      <c r="C32" s="302"/>
      <c r="D32" s="302"/>
      <c r="E32" s="302"/>
      <c r="F32" s="302"/>
      <c r="G32" s="302"/>
      <c r="H32" s="302"/>
      <c r="I32" s="302"/>
      <c r="J32" s="302"/>
      <c r="K32" s="298"/>
    </row>
    <row r="33" ht="15" customHeight="1">
      <c r="B33" s="301"/>
      <c r="C33" s="302"/>
      <c r="D33" s="300" t="s">
        <v>682</v>
      </c>
      <c r="E33" s="300"/>
      <c r="F33" s="300"/>
      <c r="G33" s="300"/>
      <c r="H33" s="300"/>
      <c r="I33" s="300"/>
      <c r="J33" s="300"/>
      <c r="K33" s="298"/>
    </row>
    <row r="34" ht="15" customHeight="1">
      <c r="B34" s="301"/>
      <c r="C34" s="302"/>
      <c r="D34" s="300" t="s">
        <v>683</v>
      </c>
      <c r="E34" s="300"/>
      <c r="F34" s="300"/>
      <c r="G34" s="300"/>
      <c r="H34" s="300"/>
      <c r="I34" s="300"/>
      <c r="J34" s="300"/>
      <c r="K34" s="298"/>
    </row>
    <row r="35" ht="15" customHeight="1">
      <c r="B35" s="301"/>
      <c r="C35" s="302"/>
      <c r="D35" s="300" t="s">
        <v>684</v>
      </c>
      <c r="E35" s="300"/>
      <c r="F35" s="300"/>
      <c r="G35" s="300"/>
      <c r="H35" s="300"/>
      <c r="I35" s="300"/>
      <c r="J35" s="300"/>
      <c r="K35" s="298"/>
    </row>
    <row r="36" ht="15" customHeight="1">
      <c r="B36" s="301"/>
      <c r="C36" s="302"/>
      <c r="D36" s="300"/>
      <c r="E36" s="303" t="s">
        <v>142</v>
      </c>
      <c r="F36" s="300"/>
      <c r="G36" s="300" t="s">
        <v>685</v>
      </c>
      <c r="H36" s="300"/>
      <c r="I36" s="300"/>
      <c r="J36" s="300"/>
      <c r="K36" s="298"/>
    </row>
    <row r="37" ht="30.75" customHeight="1">
      <c r="B37" s="301"/>
      <c r="C37" s="302"/>
      <c r="D37" s="300"/>
      <c r="E37" s="303" t="s">
        <v>686</v>
      </c>
      <c r="F37" s="300"/>
      <c r="G37" s="300" t="s">
        <v>687</v>
      </c>
      <c r="H37" s="300"/>
      <c r="I37" s="300"/>
      <c r="J37" s="300"/>
      <c r="K37" s="298"/>
    </row>
    <row r="38" ht="15" customHeight="1">
      <c r="B38" s="301"/>
      <c r="C38" s="302"/>
      <c r="D38" s="300"/>
      <c r="E38" s="303" t="s">
        <v>57</v>
      </c>
      <c r="F38" s="300"/>
      <c r="G38" s="300" t="s">
        <v>688</v>
      </c>
      <c r="H38" s="300"/>
      <c r="I38" s="300"/>
      <c r="J38" s="300"/>
      <c r="K38" s="298"/>
    </row>
    <row r="39" ht="15" customHeight="1">
      <c r="B39" s="301"/>
      <c r="C39" s="302"/>
      <c r="D39" s="300"/>
      <c r="E39" s="303" t="s">
        <v>58</v>
      </c>
      <c r="F39" s="300"/>
      <c r="G39" s="300" t="s">
        <v>689</v>
      </c>
      <c r="H39" s="300"/>
      <c r="I39" s="300"/>
      <c r="J39" s="300"/>
      <c r="K39" s="298"/>
    </row>
    <row r="40" ht="15" customHeight="1">
      <c r="B40" s="301"/>
      <c r="C40" s="302"/>
      <c r="D40" s="300"/>
      <c r="E40" s="303" t="s">
        <v>143</v>
      </c>
      <c r="F40" s="300"/>
      <c r="G40" s="300" t="s">
        <v>690</v>
      </c>
      <c r="H40" s="300"/>
      <c r="I40" s="300"/>
      <c r="J40" s="300"/>
      <c r="K40" s="298"/>
    </row>
    <row r="41" ht="15" customHeight="1">
      <c r="B41" s="301"/>
      <c r="C41" s="302"/>
      <c r="D41" s="300"/>
      <c r="E41" s="303" t="s">
        <v>144</v>
      </c>
      <c r="F41" s="300"/>
      <c r="G41" s="300" t="s">
        <v>691</v>
      </c>
      <c r="H41" s="300"/>
      <c r="I41" s="300"/>
      <c r="J41" s="300"/>
      <c r="K41" s="298"/>
    </row>
    <row r="42" ht="15" customHeight="1">
      <c r="B42" s="301"/>
      <c r="C42" s="302"/>
      <c r="D42" s="300"/>
      <c r="E42" s="303" t="s">
        <v>692</v>
      </c>
      <c r="F42" s="300"/>
      <c r="G42" s="300" t="s">
        <v>693</v>
      </c>
      <c r="H42" s="300"/>
      <c r="I42" s="300"/>
      <c r="J42" s="300"/>
      <c r="K42" s="298"/>
    </row>
    <row r="43" ht="15" customHeight="1">
      <c r="B43" s="301"/>
      <c r="C43" s="302"/>
      <c r="D43" s="300"/>
      <c r="E43" s="303"/>
      <c r="F43" s="300"/>
      <c r="G43" s="300" t="s">
        <v>694</v>
      </c>
      <c r="H43" s="300"/>
      <c r="I43" s="300"/>
      <c r="J43" s="300"/>
      <c r="K43" s="298"/>
    </row>
    <row r="44" ht="15" customHeight="1">
      <c r="B44" s="301"/>
      <c r="C44" s="302"/>
      <c r="D44" s="300"/>
      <c r="E44" s="303" t="s">
        <v>695</v>
      </c>
      <c r="F44" s="300"/>
      <c r="G44" s="300" t="s">
        <v>696</v>
      </c>
      <c r="H44" s="300"/>
      <c r="I44" s="300"/>
      <c r="J44" s="300"/>
      <c r="K44" s="298"/>
    </row>
    <row r="45" ht="15" customHeight="1">
      <c r="B45" s="301"/>
      <c r="C45" s="302"/>
      <c r="D45" s="300"/>
      <c r="E45" s="303" t="s">
        <v>146</v>
      </c>
      <c r="F45" s="300"/>
      <c r="G45" s="300" t="s">
        <v>697</v>
      </c>
      <c r="H45" s="300"/>
      <c r="I45" s="300"/>
      <c r="J45" s="300"/>
      <c r="K45" s="298"/>
    </row>
    <row r="46" ht="12.75" customHeight="1">
      <c r="B46" s="301"/>
      <c r="C46" s="302"/>
      <c r="D46" s="300"/>
      <c r="E46" s="300"/>
      <c r="F46" s="300"/>
      <c r="G46" s="300"/>
      <c r="H46" s="300"/>
      <c r="I46" s="300"/>
      <c r="J46" s="300"/>
      <c r="K46" s="298"/>
    </row>
    <row r="47" ht="15" customHeight="1">
      <c r="B47" s="301"/>
      <c r="C47" s="302"/>
      <c r="D47" s="300" t="s">
        <v>698</v>
      </c>
      <c r="E47" s="300"/>
      <c r="F47" s="300"/>
      <c r="G47" s="300"/>
      <c r="H47" s="300"/>
      <c r="I47" s="300"/>
      <c r="J47" s="300"/>
      <c r="K47" s="298"/>
    </row>
    <row r="48" ht="15" customHeight="1">
      <c r="B48" s="301"/>
      <c r="C48" s="302"/>
      <c r="D48" s="302"/>
      <c r="E48" s="300" t="s">
        <v>699</v>
      </c>
      <c r="F48" s="300"/>
      <c r="G48" s="300"/>
      <c r="H48" s="300"/>
      <c r="I48" s="300"/>
      <c r="J48" s="300"/>
      <c r="K48" s="298"/>
    </row>
    <row r="49" ht="15" customHeight="1">
      <c r="B49" s="301"/>
      <c r="C49" s="302"/>
      <c r="D49" s="302"/>
      <c r="E49" s="300" t="s">
        <v>700</v>
      </c>
      <c r="F49" s="300"/>
      <c r="G49" s="300"/>
      <c r="H49" s="300"/>
      <c r="I49" s="300"/>
      <c r="J49" s="300"/>
      <c r="K49" s="298"/>
    </row>
    <row r="50" ht="15" customHeight="1">
      <c r="B50" s="301"/>
      <c r="C50" s="302"/>
      <c r="D50" s="302"/>
      <c r="E50" s="300" t="s">
        <v>701</v>
      </c>
      <c r="F50" s="300"/>
      <c r="G50" s="300"/>
      <c r="H50" s="300"/>
      <c r="I50" s="300"/>
      <c r="J50" s="300"/>
      <c r="K50" s="298"/>
    </row>
    <row r="51" ht="15" customHeight="1">
      <c r="B51" s="301"/>
      <c r="C51" s="302"/>
      <c r="D51" s="300" t="s">
        <v>702</v>
      </c>
      <c r="E51" s="300"/>
      <c r="F51" s="300"/>
      <c r="G51" s="300"/>
      <c r="H51" s="300"/>
      <c r="I51" s="300"/>
      <c r="J51" s="300"/>
      <c r="K51" s="298"/>
    </row>
    <row r="52" ht="25.5" customHeight="1">
      <c r="B52" s="296"/>
      <c r="C52" s="297" t="s">
        <v>703</v>
      </c>
      <c r="D52" s="297"/>
      <c r="E52" s="297"/>
      <c r="F52" s="297"/>
      <c r="G52" s="297"/>
      <c r="H52" s="297"/>
      <c r="I52" s="297"/>
      <c r="J52" s="297"/>
      <c r="K52" s="298"/>
    </row>
    <row r="53" ht="5.25" customHeight="1">
      <c r="B53" s="296"/>
      <c r="C53" s="299"/>
      <c r="D53" s="299"/>
      <c r="E53" s="299"/>
      <c r="F53" s="299"/>
      <c r="G53" s="299"/>
      <c r="H53" s="299"/>
      <c r="I53" s="299"/>
      <c r="J53" s="299"/>
      <c r="K53" s="298"/>
    </row>
    <row r="54" ht="15" customHeight="1">
      <c r="B54" s="296"/>
      <c r="C54" s="300" t="s">
        <v>704</v>
      </c>
      <c r="D54" s="300"/>
      <c r="E54" s="300"/>
      <c r="F54" s="300"/>
      <c r="G54" s="300"/>
      <c r="H54" s="300"/>
      <c r="I54" s="300"/>
      <c r="J54" s="300"/>
      <c r="K54" s="298"/>
    </row>
    <row r="55" ht="15" customHeight="1">
      <c r="B55" s="296"/>
      <c r="C55" s="300" t="s">
        <v>705</v>
      </c>
      <c r="D55" s="300"/>
      <c r="E55" s="300"/>
      <c r="F55" s="300"/>
      <c r="G55" s="300"/>
      <c r="H55" s="300"/>
      <c r="I55" s="300"/>
      <c r="J55" s="300"/>
      <c r="K55" s="298"/>
    </row>
    <row r="56" ht="12.75" customHeight="1">
      <c r="B56" s="296"/>
      <c r="C56" s="300"/>
      <c r="D56" s="300"/>
      <c r="E56" s="300"/>
      <c r="F56" s="300"/>
      <c r="G56" s="300"/>
      <c r="H56" s="300"/>
      <c r="I56" s="300"/>
      <c r="J56" s="300"/>
      <c r="K56" s="298"/>
    </row>
    <row r="57" ht="15" customHeight="1">
      <c r="B57" s="296"/>
      <c r="C57" s="300" t="s">
        <v>706</v>
      </c>
      <c r="D57" s="300"/>
      <c r="E57" s="300"/>
      <c r="F57" s="300"/>
      <c r="G57" s="300"/>
      <c r="H57" s="300"/>
      <c r="I57" s="300"/>
      <c r="J57" s="300"/>
      <c r="K57" s="298"/>
    </row>
    <row r="58" ht="15" customHeight="1">
      <c r="B58" s="296"/>
      <c r="C58" s="302"/>
      <c r="D58" s="300" t="s">
        <v>707</v>
      </c>
      <c r="E58" s="300"/>
      <c r="F58" s="300"/>
      <c r="G58" s="300"/>
      <c r="H58" s="300"/>
      <c r="I58" s="300"/>
      <c r="J58" s="300"/>
      <c r="K58" s="298"/>
    </row>
    <row r="59" ht="15" customHeight="1">
      <c r="B59" s="296"/>
      <c r="C59" s="302"/>
      <c r="D59" s="300" t="s">
        <v>708</v>
      </c>
      <c r="E59" s="300"/>
      <c r="F59" s="300"/>
      <c r="G59" s="300"/>
      <c r="H59" s="300"/>
      <c r="I59" s="300"/>
      <c r="J59" s="300"/>
      <c r="K59" s="298"/>
    </row>
    <row r="60" ht="15" customHeight="1">
      <c r="B60" s="296"/>
      <c r="C60" s="302"/>
      <c r="D60" s="300" t="s">
        <v>709</v>
      </c>
      <c r="E60" s="300"/>
      <c r="F60" s="300"/>
      <c r="G60" s="300"/>
      <c r="H60" s="300"/>
      <c r="I60" s="300"/>
      <c r="J60" s="300"/>
      <c r="K60" s="298"/>
    </row>
    <row r="61" ht="15" customHeight="1">
      <c r="B61" s="296"/>
      <c r="C61" s="302"/>
      <c r="D61" s="300" t="s">
        <v>710</v>
      </c>
      <c r="E61" s="300"/>
      <c r="F61" s="300"/>
      <c r="G61" s="300"/>
      <c r="H61" s="300"/>
      <c r="I61" s="300"/>
      <c r="J61" s="300"/>
      <c r="K61" s="298"/>
    </row>
    <row r="62" ht="15" customHeight="1">
      <c r="B62" s="296"/>
      <c r="C62" s="302"/>
      <c r="D62" s="305" t="s">
        <v>711</v>
      </c>
      <c r="E62" s="305"/>
      <c r="F62" s="305"/>
      <c r="G62" s="305"/>
      <c r="H62" s="305"/>
      <c r="I62" s="305"/>
      <c r="J62" s="305"/>
      <c r="K62" s="298"/>
    </row>
    <row r="63" ht="15" customHeight="1">
      <c r="B63" s="296"/>
      <c r="C63" s="302"/>
      <c r="D63" s="300" t="s">
        <v>712</v>
      </c>
      <c r="E63" s="300"/>
      <c r="F63" s="300"/>
      <c r="G63" s="300"/>
      <c r="H63" s="300"/>
      <c r="I63" s="300"/>
      <c r="J63" s="300"/>
      <c r="K63" s="298"/>
    </row>
    <row r="64" ht="12.75" customHeight="1">
      <c r="B64" s="296"/>
      <c r="C64" s="302"/>
      <c r="D64" s="302"/>
      <c r="E64" s="306"/>
      <c r="F64" s="302"/>
      <c r="G64" s="302"/>
      <c r="H64" s="302"/>
      <c r="I64" s="302"/>
      <c r="J64" s="302"/>
      <c r="K64" s="298"/>
    </row>
    <row r="65" ht="15" customHeight="1">
      <c r="B65" s="296"/>
      <c r="C65" s="302"/>
      <c r="D65" s="300" t="s">
        <v>713</v>
      </c>
      <c r="E65" s="300"/>
      <c r="F65" s="300"/>
      <c r="G65" s="300"/>
      <c r="H65" s="300"/>
      <c r="I65" s="300"/>
      <c r="J65" s="300"/>
      <c r="K65" s="298"/>
    </row>
    <row r="66" ht="15" customHeight="1">
      <c r="B66" s="296"/>
      <c r="C66" s="302"/>
      <c r="D66" s="305" t="s">
        <v>714</v>
      </c>
      <c r="E66" s="305"/>
      <c r="F66" s="305"/>
      <c r="G66" s="305"/>
      <c r="H66" s="305"/>
      <c r="I66" s="305"/>
      <c r="J66" s="305"/>
      <c r="K66" s="298"/>
    </row>
    <row r="67" ht="15" customHeight="1">
      <c r="B67" s="296"/>
      <c r="C67" s="302"/>
      <c r="D67" s="300" t="s">
        <v>715</v>
      </c>
      <c r="E67" s="300"/>
      <c r="F67" s="300"/>
      <c r="G67" s="300"/>
      <c r="H67" s="300"/>
      <c r="I67" s="300"/>
      <c r="J67" s="300"/>
      <c r="K67" s="298"/>
    </row>
    <row r="68" ht="15" customHeight="1">
      <c r="B68" s="296"/>
      <c r="C68" s="302"/>
      <c r="D68" s="300" t="s">
        <v>716</v>
      </c>
      <c r="E68" s="300"/>
      <c r="F68" s="300"/>
      <c r="G68" s="300"/>
      <c r="H68" s="300"/>
      <c r="I68" s="300"/>
      <c r="J68" s="300"/>
      <c r="K68" s="298"/>
    </row>
    <row r="69" ht="15" customHeight="1">
      <c r="B69" s="296"/>
      <c r="C69" s="302"/>
      <c r="D69" s="300" t="s">
        <v>717</v>
      </c>
      <c r="E69" s="300"/>
      <c r="F69" s="300"/>
      <c r="G69" s="300"/>
      <c r="H69" s="300"/>
      <c r="I69" s="300"/>
      <c r="J69" s="300"/>
      <c r="K69" s="298"/>
    </row>
    <row r="70" ht="15" customHeight="1">
      <c r="B70" s="296"/>
      <c r="C70" s="302"/>
      <c r="D70" s="300" t="s">
        <v>718</v>
      </c>
      <c r="E70" s="300"/>
      <c r="F70" s="300"/>
      <c r="G70" s="300"/>
      <c r="H70" s="300"/>
      <c r="I70" s="300"/>
      <c r="J70" s="300"/>
      <c r="K70" s="298"/>
    </row>
    <row r="71" ht="12.75" customHeight="1">
      <c r="B71" s="307"/>
      <c r="C71" s="308"/>
      <c r="D71" s="308"/>
      <c r="E71" s="308"/>
      <c r="F71" s="308"/>
      <c r="G71" s="308"/>
      <c r="H71" s="308"/>
      <c r="I71" s="308"/>
      <c r="J71" s="308"/>
      <c r="K71" s="309"/>
    </row>
    <row r="72" ht="18.75" customHeight="1">
      <c r="B72" s="310"/>
      <c r="C72" s="310"/>
      <c r="D72" s="310"/>
      <c r="E72" s="310"/>
      <c r="F72" s="310"/>
      <c r="G72" s="310"/>
      <c r="H72" s="310"/>
      <c r="I72" s="310"/>
      <c r="J72" s="310"/>
      <c r="K72" s="311"/>
    </row>
    <row r="73" ht="18.75" customHeight="1">
      <c r="B73" s="311"/>
      <c r="C73" s="311"/>
      <c r="D73" s="311"/>
      <c r="E73" s="311"/>
      <c r="F73" s="311"/>
      <c r="G73" s="311"/>
      <c r="H73" s="311"/>
      <c r="I73" s="311"/>
      <c r="J73" s="311"/>
      <c r="K73" s="311"/>
    </row>
    <row r="74" ht="7.5" customHeight="1">
      <c r="B74" s="312"/>
      <c r="C74" s="313"/>
      <c r="D74" s="313"/>
      <c r="E74" s="313"/>
      <c r="F74" s="313"/>
      <c r="G74" s="313"/>
      <c r="H74" s="313"/>
      <c r="I74" s="313"/>
      <c r="J74" s="313"/>
      <c r="K74" s="314"/>
    </row>
    <row r="75" ht="45" customHeight="1">
      <c r="B75" s="315"/>
      <c r="C75" s="316" t="s">
        <v>719</v>
      </c>
      <c r="D75" s="316"/>
      <c r="E75" s="316"/>
      <c r="F75" s="316"/>
      <c r="G75" s="316"/>
      <c r="H75" s="316"/>
      <c r="I75" s="316"/>
      <c r="J75" s="316"/>
      <c r="K75" s="317"/>
    </row>
    <row r="76" ht="17.25" customHeight="1">
      <c r="B76" s="315"/>
      <c r="C76" s="318" t="s">
        <v>720</v>
      </c>
      <c r="D76" s="318"/>
      <c r="E76" s="318"/>
      <c r="F76" s="318" t="s">
        <v>721</v>
      </c>
      <c r="G76" s="319"/>
      <c r="H76" s="318" t="s">
        <v>58</v>
      </c>
      <c r="I76" s="318" t="s">
        <v>61</v>
      </c>
      <c r="J76" s="318" t="s">
        <v>722</v>
      </c>
      <c r="K76" s="317"/>
    </row>
    <row r="77" ht="17.25" customHeight="1">
      <c r="B77" s="315"/>
      <c r="C77" s="320" t="s">
        <v>723</v>
      </c>
      <c r="D77" s="320"/>
      <c r="E77" s="320"/>
      <c r="F77" s="321" t="s">
        <v>724</v>
      </c>
      <c r="G77" s="322"/>
      <c r="H77" s="320"/>
      <c r="I77" s="320"/>
      <c r="J77" s="320" t="s">
        <v>725</v>
      </c>
      <c r="K77" s="317"/>
    </row>
    <row r="78" ht="5.25" customHeight="1">
      <c r="B78" s="315"/>
      <c r="C78" s="323"/>
      <c r="D78" s="323"/>
      <c r="E78" s="323"/>
      <c r="F78" s="323"/>
      <c r="G78" s="324"/>
      <c r="H78" s="323"/>
      <c r="I78" s="323"/>
      <c r="J78" s="323"/>
      <c r="K78" s="317"/>
    </row>
    <row r="79" ht="15" customHeight="1">
      <c r="B79" s="315"/>
      <c r="C79" s="303" t="s">
        <v>57</v>
      </c>
      <c r="D79" s="323"/>
      <c r="E79" s="323"/>
      <c r="F79" s="325" t="s">
        <v>726</v>
      </c>
      <c r="G79" s="324"/>
      <c r="H79" s="303" t="s">
        <v>727</v>
      </c>
      <c r="I79" s="303" t="s">
        <v>728</v>
      </c>
      <c r="J79" s="303">
        <v>20</v>
      </c>
      <c r="K79" s="317"/>
    </row>
    <row r="80" ht="15" customHeight="1">
      <c r="B80" s="315"/>
      <c r="C80" s="303" t="s">
        <v>729</v>
      </c>
      <c r="D80" s="303"/>
      <c r="E80" s="303"/>
      <c r="F80" s="325" t="s">
        <v>726</v>
      </c>
      <c r="G80" s="324"/>
      <c r="H80" s="303" t="s">
        <v>730</v>
      </c>
      <c r="I80" s="303" t="s">
        <v>728</v>
      </c>
      <c r="J80" s="303">
        <v>120</v>
      </c>
      <c r="K80" s="317"/>
    </row>
    <row r="81" ht="15" customHeight="1">
      <c r="B81" s="326"/>
      <c r="C81" s="303" t="s">
        <v>731</v>
      </c>
      <c r="D81" s="303"/>
      <c r="E81" s="303"/>
      <c r="F81" s="325" t="s">
        <v>732</v>
      </c>
      <c r="G81" s="324"/>
      <c r="H81" s="303" t="s">
        <v>733</v>
      </c>
      <c r="I81" s="303" t="s">
        <v>728</v>
      </c>
      <c r="J81" s="303">
        <v>50</v>
      </c>
      <c r="K81" s="317"/>
    </row>
    <row r="82" ht="15" customHeight="1">
      <c r="B82" s="326"/>
      <c r="C82" s="303" t="s">
        <v>734</v>
      </c>
      <c r="D82" s="303"/>
      <c r="E82" s="303"/>
      <c r="F82" s="325" t="s">
        <v>726</v>
      </c>
      <c r="G82" s="324"/>
      <c r="H82" s="303" t="s">
        <v>735</v>
      </c>
      <c r="I82" s="303" t="s">
        <v>736</v>
      </c>
      <c r="J82" s="303"/>
      <c r="K82" s="317"/>
    </row>
    <row r="83" ht="15" customHeight="1">
      <c r="B83" s="326"/>
      <c r="C83" s="327" t="s">
        <v>737</v>
      </c>
      <c r="D83" s="327"/>
      <c r="E83" s="327"/>
      <c r="F83" s="328" t="s">
        <v>732</v>
      </c>
      <c r="G83" s="327"/>
      <c r="H83" s="327" t="s">
        <v>738</v>
      </c>
      <c r="I83" s="327" t="s">
        <v>728</v>
      </c>
      <c r="J83" s="327">
        <v>15</v>
      </c>
      <c r="K83" s="317"/>
    </row>
    <row r="84" ht="15" customHeight="1">
      <c r="B84" s="326"/>
      <c r="C84" s="327" t="s">
        <v>739</v>
      </c>
      <c r="D84" s="327"/>
      <c r="E84" s="327"/>
      <c r="F84" s="328" t="s">
        <v>732</v>
      </c>
      <c r="G84" s="327"/>
      <c r="H84" s="327" t="s">
        <v>740</v>
      </c>
      <c r="I84" s="327" t="s">
        <v>728</v>
      </c>
      <c r="J84" s="327">
        <v>15</v>
      </c>
      <c r="K84" s="317"/>
    </row>
    <row r="85" ht="15" customHeight="1">
      <c r="B85" s="326"/>
      <c r="C85" s="327" t="s">
        <v>741</v>
      </c>
      <c r="D85" s="327"/>
      <c r="E85" s="327"/>
      <c r="F85" s="328" t="s">
        <v>732</v>
      </c>
      <c r="G85" s="327"/>
      <c r="H85" s="327" t="s">
        <v>742</v>
      </c>
      <c r="I85" s="327" t="s">
        <v>728</v>
      </c>
      <c r="J85" s="327">
        <v>20</v>
      </c>
      <c r="K85" s="317"/>
    </row>
    <row r="86" ht="15" customHeight="1">
      <c r="B86" s="326"/>
      <c r="C86" s="327" t="s">
        <v>743</v>
      </c>
      <c r="D86" s="327"/>
      <c r="E86" s="327"/>
      <c r="F86" s="328" t="s">
        <v>732</v>
      </c>
      <c r="G86" s="327"/>
      <c r="H86" s="327" t="s">
        <v>744</v>
      </c>
      <c r="I86" s="327" t="s">
        <v>728</v>
      </c>
      <c r="J86" s="327">
        <v>20</v>
      </c>
      <c r="K86" s="317"/>
    </row>
    <row r="87" ht="15" customHeight="1">
      <c r="B87" s="326"/>
      <c r="C87" s="303" t="s">
        <v>745</v>
      </c>
      <c r="D87" s="303"/>
      <c r="E87" s="303"/>
      <c r="F87" s="325" t="s">
        <v>732</v>
      </c>
      <c r="G87" s="324"/>
      <c r="H87" s="303" t="s">
        <v>746</v>
      </c>
      <c r="I87" s="303" t="s">
        <v>728</v>
      </c>
      <c r="J87" s="303">
        <v>50</v>
      </c>
      <c r="K87" s="317"/>
    </row>
    <row r="88" ht="15" customHeight="1">
      <c r="B88" s="326"/>
      <c r="C88" s="303" t="s">
        <v>747</v>
      </c>
      <c r="D88" s="303"/>
      <c r="E88" s="303"/>
      <c r="F88" s="325" t="s">
        <v>732</v>
      </c>
      <c r="G88" s="324"/>
      <c r="H88" s="303" t="s">
        <v>748</v>
      </c>
      <c r="I88" s="303" t="s">
        <v>728</v>
      </c>
      <c r="J88" s="303">
        <v>20</v>
      </c>
      <c r="K88" s="317"/>
    </row>
    <row r="89" ht="15" customHeight="1">
      <c r="B89" s="326"/>
      <c r="C89" s="303" t="s">
        <v>749</v>
      </c>
      <c r="D89" s="303"/>
      <c r="E89" s="303"/>
      <c r="F89" s="325" t="s">
        <v>732</v>
      </c>
      <c r="G89" s="324"/>
      <c r="H89" s="303" t="s">
        <v>750</v>
      </c>
      <c r="I89" s="303" t="s">
        <v>728</v>
      </c>
      <c r="J89" s="303">
        <v>20</v>
      </c>
      <c r="K89" s="317"/>
    </row>
    <row r="90" ht="15" customHeight="1">
      <c r="B90" s="326"/>
      <c r="C90" s="303" t="s">
        <v>751</v>
      </c>
      <c r="D90" s="303"/>
      <c r="E90" s="303"/>
      <c r="F90" s="325" t="s">
        <v>732</v>
      </c>
      <c r="G90" s="324"/>
      <c r="H90" s="303" t="s">
        <v>752</v>
      </c>
      <c r="I90" s="303" t="s">
        <v>728</v>
      </c>
      <c r="J90" s="303">
        <v>50</v>
      </c>
      <c r="K90" s="317"/>
    </row>
    <row r="91" ht="15" customHeight="1">
      <c r="B91" s="326"/>
      <c r="C91" s="303" t="s">
        <v>753</v>
      </c>
      <c r="D91" s="303"/>
      <c r="E91" s="303"/>
      <c r="F91" s="325" t="s">
        <v>732</v>
      </c>
      <c r="G91" s="324"/>
      <c r="H91" s="303" t="s">
        <v>753</v>
      </c>
      <c r="I91" s="303" t="s">
        <v>728</v>
      </c>
      <c r="J91" s="303">
        <v>50</v>
      </c>
      <c r="K91" s="317"/>
    </row>
    <row r="92" ht="15" customHeight="1">
      <c r="B92" s="326"/>
      <c r="C92" s="303" t="s">
        <v>754</v>
      </c>
      <c r="D92" s="303"/>
      <c r="E92" s="303"/>
      <c r="F92" s="325" t="s">
        <v>732</v>
      </c>
      <c r="G92" s="324"/>
      <c r="H92" s="303" t="s">
        <v>755</v>
      </c>
      <c r="I92" s="303" t="s">
        <v>728</v>
      </c>
      <c r="J92" s="303">
        <v>255</v>
      </c>
      <c r="K92" s="317"/>
    </row>
    <row r="93" ht="15" customHeight="1">
      <c r="B93" s="326"/>
      <c r="C93" s="303" t="s">
        <v>756</v>
      </c>
      <c r="D93" s="303"/>
      <c r="E93" s="303"/>
      <c r="F93" s="325" t="s">
        <v>726</v>
      </c>
      <c r="G93" s="324"/>
      <c r="H93" s="303" t="s">
        <v>757</v>
      </c>
      <c r="I93" s="303" t="s">
        <v>758</v>
      </c>
      <c r="J93" s="303"/>
      <c r="K93" s="317"/>
    </row>
    <row r="94" ht="15" customHeight="1">
      <c r="B94" s="326"/>
      <c r="C94" s="303" t="s">
        <v>759</v>
      </c>
      <c r="D94" s="303"/>
      <c r="E94" s="303"/>
      <c r="F94" s="325" t="s">
        <v>726</v>
      </c>
      <c r="G94" s="324"/>
      <c r="H94" s="303" t="s">
        <v>760</v>
      </c>
      <c r="I94" s="303" t="s">
        <v>761</v>
      </c>
      <c r="J94" s="303"/>
      <c r="K94" s="317"/>
    </row>
    <row r="95" ht="15" customHeight="1">
      <c r="B95" s="326"/>
      <c r="C95" s="303" t="s">
        <v>762</v>
      </c>
      <c r="D95" s="303"/>
      <c r="E95" s="303"/>
      <c r="F95" s="325" t="s">
        <v>726</v>
      </c>
      <c r="G95" s="324"/>
      <c r="H95" s="303" t="s">
        <v>762</v>
      </c>
      <c r="I95" s="303" t="s">
        <v>761</v>
      </c>
      <c r="J95" s="303"/>
      <c r="K95" s="317"/>
    </row>
    <row r="96" ht="15" customHeight="1">
      <c r="B96" s="326"/>
      <c r="C96" s="303" t="s">
        <v>42</v>
      </c>
      <c r="D96" s="303"/>
      <c r="E96" s="303"/>
      <c r="F96" s="325" t="s">
        <v>726</v>
      </c>
      <c r="G96" s="324"/>
      <c r="H96" s="303" t="s">
        <v>763</v>
      </c>
      <c r="I96" s="303" t="s">
        <v>761</v>
      </c>
      <c r="J96" s="303"/>
      <c r="K96" s="317"/>
    </row>
    <row r="97" ht="15" customHeight="1">
      <c r="B97" s="326"/>
      <c r="C97" s="303" t="s">
        <v>52</v>
      </c>
      <c r="D97" s="303"/>
      <c r="E97" s="303"/>
      <c r="F97" s="325" t="s">
        <v>726</v>
      </c>
      <c r="G97" s="324"/>
      <c r="H97" s="303" t="s">
        <v>764</v>
      </c>
      <c r="I97" s="303" t="s">
        <v>761</v>
      </c>
      <c r="J97" s="303"/>
      <c r="K97" s="317"/>
    </row>
    <row r="98" ht="15" customHeight="1">
      <c r="B98" s="329"/>
      <c r="C98" s="330"/>
      <c r="D98" s="330"/>
      <c r="E98" s="330"/>
      <c r="F98" s="330"/>
      <c r="G98" s="330"/>
      <c r="H98" s="330"/>
      <c r="I98" s="330"/>
      <c r="J98" s="330"/>
      <c r="K98" s="331"/>
    </row>
    <row r="99" ht="18.75" customHeight="1">
      <c r="B99" s="332"/>
      <c r="C99" s="333"/>
      <c r="D99" s="333"/>
      <c r="E99" s="333"/>
      <c r="F99" s="333"/>
      <c r="G99" s="333"/>
      <c r="H99" s="333"/>
      <c r="I99" s="333"/>
      <c r="J99" s="333"/>
      <c r="K99" s="332"/>
    </row>
    <row r="100" ht="18.75" customHeight="1">
      <c r="B100" s="311"/>
      <c r="C100" s="311"/>
      <c r="D100" s="311"/>
      <c r="E100" s="311"/>
      <c r="F100" s="311"/>
      <c r="G100" s="311"/>
      <c r="H100" s="311"/>
      <c r="I100" s="311"/>
      <c r="J100" s="311"/>
      <c r="K100" s="311"/>
    </row>
    <row r="101" ht="7.5" customHeight="1">
      <c r="B101" s="312"/>
      <c r="C101" s="313"/>
      <c r="D101" s="313"/>
      <c r="E101" s="313"/>
      <c r="F101" s="313"/>
      <c r="G101" s="313"/>
      <c r="H101" s="313"/>
      <c r="I101" s="313"/>
      <c r="J101" s="313"/>
      <c r="K101" s="314"/>
    </row>
    <row r="102" ht="45" customHeight="1">
      <c r="B102" s="315"/>
      <c r="C102" s="316" t="s">
        <v>765</v>
      </c>
      <c r="D102" s="316"/>
      <c r="E102" s="316"/>
      <c r="F102" s="316"/>
      <c r="G102" s="316"/>
      <c r="H102" s="316"/>
      <c r="I102" s="316"/>
      <c r="J102" s="316"/>
      <c r="K102" s="317"/>
    </row>
    <row r="103" ht="17.25" customHeight="1">
      <c r="B103" s="315"/>
      <c r="C103" s="318" t="s">
        <v>720</v>
      </c>
      <c r="D103" s="318"/>
      <c r="E103" s="318"/>
      <c r="F103" s="318" t="s">
        <v>721</v>
      </c>
      <c r="G103" s="319"/>
      <c r="H103" s="318" t="s">
        <v>58</v>
      </c>
      <c r="I103" s="318" t="s">
        <v>61</v>
      </c>
      <c r="J103" s="318" t="s">
        <v>722</v>
      </c>
      <c r="K103" s="317"/>
    </row>
    <row r="104" ht="17.25" customHeight="1">
      <c r="B104" s="315"/>
      <c r="C104" s="320" t="s">
        <v>723</v>
      </c>
      <c r="D104" s="320"/>
      <c r="E104" s="320"/>
      <c r="F104" s="321" t="s">
        <v>724</v>
      </c>
      <c r="G104" s="322"/>
      <c r="H104" s="320"/>
      <c r="I104" s="320"/>
      <c r="J104" s="320" t="s">
        <v>725</v>
      </c>
      <c r="K104" s="317"/>
    </row>
    <row r="105" ht="5.25" customHeight="1">
      <c r="B105" s="315"/>
      <c r="C105" s="318"/>
      <c r="D105" s="318"/>
      <c r="E105" s="318"/>
      <c r="F105" s="318"/>
      <c r="G105" s="334"/>
      <c r="H105" s="318"/>
      <c r="I105" s="318"/>
      <c r="J105" s="318"/>
      <c r="K105" s="317"/>
    </row>
    <row r="106" ht="15" customHeight="1">
      <c r="B106" s="315"/>
      <c r="C106" s="303" t="s">
        <v>57</v>
      </c>
      <c r="D106" s="323"/>
      <c r="E106" s="323"/>
      <c r="F106" s="325" t="s">
        <v>726</v>
      </c>
      <c r="G106" s="334"/>
      <c r="H106" s="303" t="s">
        <v>766</v>
      </c>
      <c r="I106" s="303" t="s">
        <v>728</v>
      </c>
      <c r="J106" s="303">
        <v>20</v>
      </c>
      <c r="K106" s="317"/>
    </row>
    <row r="107" ht="15" customHeight="1">
      <c r="B107" s="315"/>
      <c r="C107" s="303" t="s">
        <v>729</v>
      </c>
      <c r="D107" s="303"/>
      <c r="E107" s="303"/>
      <c r="F107" s="325" t="s">
        <v>726</v>
      </c>
      <c r="G107" s="303"/>
      <c r="H107" s="303" t="s">
        <v>766</v>
      </c>
      <c r="I107" s="303" t="s">
        <v>728</v>
      </c>
      <c r="J107" s="303">
        <v>120</v>
      </c>
      <c r="K107" s="317"/>
    </row>
    <row r="108" ht="15" customHeight="1">
      <c r="B108" s="326"/>
      <c r="C108" s="303" t="s">
        <v>731</v>
      </c>
      <c r="D108" s="303"/>
      <c r="E108" s="303"/>
      <c r="F108" s="325" t="s">
        <v>732</v>
      </c>
      <c r="G108" s="303"/>
      <c r="H108" s="303" t="s">
        <v>766</v>
      </c>
      <c r="I108" s="303" t="s">
        <v>728</v>
      </c>
      <c r="J108" s="303">
        <v>50</v>
      </c>
      <c r="K108" s="317"/>
    </row>
    <row r="109" ht="15" customHeight="1">
      <c r="B109" s="326"/>
      <c r="C109" s="303" t="s">
        <v>734</v>
      </c>
      <c r="D109" s="303"/>
      <c r="E109" s="303"/>
      <c r="F109" s="325" t="s">
        <v>726</v>
      </c>
      <c r="G109" s="303"/>
      <c r="H109" s="303" t="s">
        <v>766</v>
      </c>
      <c r="I109" s="303" t="s">
        <v>736</v>
      </c>
      <c r="J109" s="303"/>
      <c r="K109" s="317"/>
    </row>
    <row r="110" ht="15" customHeight="1">
      <c r="B110" s="326"/>
      <c r="C110" s="303" t="s">
        <v>745</v>
      </c>
      <c r="D110" s="303"/>
      <c r="E110" s="303"/>
      <c r="F110" s="325" t="s">
        <v>732</v>
      </c>
      <c r="G110" s="303"/>
      <c r="H110" s="303" t="s">
        <v>766</v>
      </c>
      <c r="I110" s="303" t="s">
        <v>728</v>
      </c>
      <c r="J110" s="303">
        <v>50</v>
      </c>
      <c r="K110" s="317"/>
    </row>
    <row r="111" ht="15" customHeight="1">
      <c r="B111" s="326"/>
      <c r="C111" s="303" t="s">
        <v>753</v>
      </c>
      <c r="D111" s="303"/>
      <c r="E111" s="303"/>
      <c r="F111" s="325" t="s">
        <v>732</v>
      </c>
      <c r="G111" s="303"/>
      <c r="H111" s="303" t="s">
        <v>766</v>
      </c>
      <c r="I111" s="303" t="s">
        <v>728</v>
      </c>
      <c r="J111" s="303">
        <v>50</v>
      </c>
      <c r="K111" s="317"/>
    </row>
    <row r="112" ht="15" customHeight="1">
      <c r="B112" s="326"/>
      <c r="C112" s="303" t="s">
        <v>751</v>
      </c>
      <c r="D112" s="303"/>
      <c r="E112" s="303"/>
      <c r="F112" s="325" t="s">
        <v>732</v>
      </c>
      <c r="G112" s="303"/>
      <c r="H112" s="303" t="s">
        <v>766</v>
      </c>
      <c r="I112" s="303" t="s">
        <v>728</v>
      </c>
      <c r="J112" s="303">
        <v>50</v>
      </c>
      <c r="K112" s="317"/>
    </row>
    <row r="113" ht="15" customHeight="1">
      <c r="B113" s="326"/>
      <c r="C113" s="303" t="s">
        <v>57</v>
      </c>
      <c r="D113" s="303"/>
      <c r="E113" s="303"/>
      <c r="F113" s="325" t="s">
        <v>726</v>
      </c>
      <c r="G113" s="303"/>
      <c r="H113" s="303" t="s">
        <v>767</v>
      </c>
      <c r="I113" s="303" t="s">
        <v>728</v>
      </c>
      <c r="J113" s="303">
        <v>20</v>
      </c>
      <c r="K113" s="317"/>
    </row>
    <row r="114" ht="15" customHeight="1">
      <c r="B114" s="326"/>
      <c r="C114" s="303" t="s">
        <v>768</v>
      </c>
      <c r="D114" s="303"/>
      <c r="E114" s="303"/>
      <c r="F114" s="325" t="s">
        <v>726</v>
      </c>
      <c r="G114" s="303"/>
      <c r="H114" s="303" t="s">
        <v>769</v>
      </c>
      <c r="I114" s="303" t="s">
        <v>728</v>
      </c>
      <c r="J114" s="303">
        <v>120</v>
      </c>
      <c r="K114" s="317"/>
    </row>
    <row r="115" ht="15" customHeight="1">
      <c r="B115" s="326"/>
      <c r="C115" s="303" t="s">
        <v>42</v>
      </c>
      <c r="D115" s="303"/>
      <c r="E115" s="303"/>
      <c r="F115" s="325" t="s">
        <v>726</v>
      </c>
      <c r="G115" s="303"/>
      <c r="H115" s="303" t="s">
        <v>770</v>
      </c>
      <c r="I115" s="303" t="s">
        <v>761</v>
      </c>
      <c r="J115" s="303"/>
      <c r="K115" s="317"/>
    </row>
    <row r="116" ht="15" customHeight="1">
      <c r="B116" s="326"/>
      <c r="C116" s="303" t="s">
        <v>52</v>
      </c>
      <c r="D116" s="303"/>
      <c r="E116" s="303"/>
      <c r="F116" s="325" t="s">
        <v>726</v>
      </c>
      <c r="G116" s="303"/>
      <c r="H116" s="303" t="s">
        <v>771</v>
      </c>
      <c r="I116" s="303" t="s">
        <v>761</v>
      </c>
      <c r="J116" s="303"/>
      <c r="K116" s="317"/>
    </row>
    <row r="117" ht="15" customHeight="1">
      <c r="B117" s="326"/>
      <c r="C117" s="303" t="s">
        <v>61</v>
      </c>
      <c r="D117" s="303"/>
      <c r="E117" s="303"/>
      <c r="F117" s="325" t="s">
        <v>726</v>
      </c>
      <c r="G117" s="303"/>
      <c r="H117" s="303" t="s">
        <v>772</v>
      </c>
      <c r="I117" s="303" t="s">
        <v>773</v>
      </c>
      <c r="J117" s="303"/>
      <c r="K117" s="317"/>
    </row>
    <row r="118" ht="15" customHeight="1">
      <c r="B118" s="329"/>
      <c r="C118" s="335"/>
      <c r="D118" s="335"/>
      <c r="E118" s="335"/>
      <c r="F118" s="335"/>
      <c r="G118" s="335"/>
      <c r="H118" s="335"/>
      <c r="I118" s="335"/>
      <c r="J118" s="335"/>
      <c r="K118" s="331"/>
    </row>
    <row r="119" ht="18.75" customHeight="1">
      <c r="B119" s="336"/>
      <c r="C119" s="300"/>
      <c r="D119" s="300"/>
      <c r="E119" s="300"/>
      <c r="F119" s="337"/>
      <c r="G119" s="300"/>
      <c r="H119" s="300"/>
      <c r="I119" s="300"/>
      <c r="J119" s="300"/>
      <c r="K119" s="336"/>
    </row>
    <row r="120" ht="18.75" customHeight="1">
      <c r="B120" s="311"/>
      <c r="C120" s="311"/>
      <c r="D120" s="311"/>
      <c r="E120" s="311"/>
      <c r="F120" s="311"/>
      <c r="G120" s="311"/>
      <c r="H120" s="311"/>
      <c r="I120" s="311"/>
      <c r="J120" s="311"/>
      <c r="K120" s="311"/>
    </row>
    <row r="121" ht="7.5" customHeight="1">
      <c r="B121" s="338"/>
      <c r="C121" s="339"/>
      <c r="D121" s="339"/>
      <c r="E121" s="339"/>
      <c r="F121" s="339"/>
      <c r="G121" s="339"/>
      <c r="H121" s="339"/>
      <c r="I121" s="339"/>
      <c r="J121" s="339"/>
      <c r="K121" s="340"/>
    </row>
    <row r="122" ht="45" customHeight="1">
      <c r="B122" s="341"/>
      <c r="C122" s="294" t="s">
        <v>774</v>
      </c>
      <c r="D122" s="294"/>
      <c r="E122" s="294"/>
      <c r="F122" s="294"/>
      <c r="G122" s="294"/>
      <c r="H122" s="294"/>
      <c r="I122" s="294"/>
      <c r="J122" s="294"/>
      <c r="K122" s="342"/>
    </row>
    <row r="123" ht="17.25" customHeight="1">
      <c r="B123" s="343"/>
      <c r="C123" s="318" t="s">
        <v>720</v>
      </c>
      <c r="D123" s="318"/>
      <c r="E123" s="318"/>
      <c r="F123" s="318" t="s">
        <v>721</v>
      </c>
      <c r="G123" s="319"/>
      <c r="H123" s="318" t="s">
        <v>58</v>
      </c>
      <c r="I123" s="318" t="s">
        <v>61</v>
      </c>
      <c r="J123" s="318" t="s">
        <v>722</v>
      </c>
      <c r="K123" s="344"/>
    </row>
    <row r="124" ht="17.25" customHeight="1">
      <c r="B124" s="343"/>
      <c r="C124" s="320" t="s">
        <v>723</v>
      </c>
      <c r="D124" s="320"/>
      <c r="E124" s="320"/>
      <c r="F124" s="321" t="s">
        <v>724</v>
      </c>
      <c r="G124" s="322"/>
      <c r="H124" s="320"/>
      <c r="I124" s="320"/>
      <c r="J124" s="320" t="s">
        <v>725</v>
      </c>
      <c r="K124" s="344"/>
    </row>
    <row r="125" ht="5.25" customHeight="1">
      <c r="B125" s="345"/>
      <c r="C125" s="323"/>
      <c r="D125" s="323"/>
      <c r="E125" s="323"/>
      <c r="F125" s="323"/>
      <c r="G125" s="303"/>
      <c r="H125" s="323"/>
      <c r="I125" s="323"/>
      <c r="J125" s="323"/>
      <c r="K125" s="346"/>
    </row>
    <row r="126" ht="15" customHeight="1">
      <c r="B126" s="345"/>
      <c r="C126" s="303" t="s">
        <v>729</v>
      </c>
      <c r="D126" s="323"/>
      <c r="E126" s="323"/>
      <c r="F126" s="325" t="s">
        <v>726</v>
      </c>
      <c r="G126" s="303"/>
      <c r="H126" s="303" t="s">
        <v>766</v>
      </c>
      <c r="I126" s="303" t="s">
        <v>728</v>
      </c>
      <c r="J126" s="303">
        <v>120</v>
      </c>
      <c r="K126" s="347"/>
    </row>
    <row r="127" ht="15" customHeight="1">
      <c r="B127" s="345"/>
      <c r="C127" s="303" t="s">
        <v>775</v>
      </c>
      <c r="D127" s="303"/>
      <c r="E127" s="303"/>
      <c r="F127" s="325" t="s">
        <v>726</v>
      </c>
      <c r="G127" s="303"/>
      <c r="H127" s="303" t="s">
        <v>776</v>
      </c>
      <c r="I127" s="303" t="s">
        <v>728</v>
      </c>
      <c r="J127" s="303" t="s">
        <v>777</v>
      </c>
      <c r="K127" s="347"/>
    </row>
    <row r="128" ht="15" customHeight="1">
      <c r="B128" s="345"/>
      <c r="C128" s="303" t="s">
        <v>674</v>
      </c>
      <c r="D128" s="303"/>
      <c r="E128" s="303"/>
      <c r="F128" s="325" t="s">
        <v>726</v>
      </c>
      <c r="G128" s="303"/>
      <c r="H128" s="303" t="s">
        <v>778</v>
      </c>
      <c r="I128" s="303" t="s">
        <v>728</v>
      </c>
      <c r="J128" s="303" t="s">
        <v>777</v>
      </c>
      <c r="K128" s="347"/>
    </row>
    <row r="129" ht="15" customHeight="1">
      <c r="B129" s="345"/>
      <c r="C129" s="303" t="s">
        <v>737</v>
      </c>
      <c r="D129" s="303"/>
      <c r="E129" s="303"/>
      <c r="F129" s="325" t="s">
        <v>732</v>
      </c>
      <c r="G129" s="303"/>
      <c r="H129" s="303" t="s">
        <v>738</v>
      </c>
      <c r="I129" s="303" t="s">
        <v>728</v>
      </c>
      <c r="J129" s="303">
        <v>15</v>
      </c>
      <c r="K129" s="347"/>
    </row>
    <row r="130" ht="15" customHeight="1">
      <c r="B130" s="345"/>
      <c r="C130" s="327" t="s">
        <v>739</v>
      </c>
      <c r="D130" s="327"/>
      <c r="E130" s="327"/>
      <c r="F130" s="328" t="s">
        <v>732</v>
      </c>
      <c r="G130" s="327"/>
      <c r="H130" s="327" t="s">
        <v>740</v>
      </c>
      <c r="I130" s="327" t="s">
        <v>728</v>
      </c>
      <c r="J130" s="327">
        <v>15</v>
      </c>
      <c r="K130" s="347"/>
    </row>
    <row r="131" ht="15" customHeight="1">
      <c r="B131" s="345"/>
      <c r="C131" s="327" t="s">
        <v>741</v>
      </c>
      <c r="D131" s="327"/>
      <c r="E131" s="327"/>
      <c r="F131" s="328" t="s">
        <v>732</v>
      </c>
      <c r="G131" s="327"/>
      <c r="H131" s="327" t="s">
        <v>742</v>
      </c>
      <c r="I131" s="327" t="s">
        <v>728</v>
      </c>
      <c r="J131" s="327">
        <v>20</v>
      </c>
      <c r="K131" s="347"/>
    </row>
    <row r="132" ht="15" customHeight="1">
      <c r="B132" s="345"/>
      <c r="C132" s="327" t="s">
        <v>743</v>
      </c>
      <c r="D132" s="327"/>
      <c r="E132" s="327"/>
      <c r="F132" s="328" t="s">
        <v>732</v>
      </c>
      <c r="G132" s="327"/>
      <c r="H132" s="327" t="s">
        <v>744</v>
      </c>
      <c r="I132" s="327" t="s">
        <v>728</v>
      </c>
      <c r="J132" s="327">
        <v>20</v>
      </c>
      <c r="K132" s="347"/>
    </row>
    <row r="133" ht="15" customHeight="1">
      <c r="B133" s="345"/>
      <c r="C133" s="303" t="s">
        <v>731</v>
      </c>
      <c r="D133" s="303"/>
      <c r="E133" s="303"/>
      <c r="F133" s="325" t="s">
        <v>732</v>
      </c>
      <c r="G133" s="303"/>
      <c r="H133" s="303" t="s">
        <v>766</v>
      </c>
      <c r="I133" s="303" t="s">
        <v>728</v>
      </c>
      <c r="J133" s="303">
        <v>50</v>
      </c>
      <c r="K133" s="347"/>
    </row>
    <row r="134" ht="15" customHeight="1">
      <c r="B134" s="345"/>
      <c r="C134" s="303" t="s">
        <v>745</v>
      </c>
      <c r="D134" s="303"/>
      <c r="E134" s="303"/>
      <c r="F134" s="325" t="s">
        <v>732</v>
      </c>
      <c r="G134" s="303"/>
      <c r="H134" s="303" t="s">
        <v>766</v>
      </c>
      <c r="I134" s="303" t="s">
        <v>728</v>
      </c>
      <c r="J134" s="303">
        <v>50</v>
      </c>
      <c r="K134" s="347"/>
    </row>
    <row r="135" ht="15" customHeight="1">
      <c r="B135" s="345"/>
      <c r="C135" s="303" t="s">
        <v>751</v>
      </c>
      <c r="D135" s="303"/>
      <c r="E135" s="303"/>
      <c r="F135" s="325" t="s">
        <v>732</v>
      </c>
      <c r="G135" s="303"/>
      <c r="H135" s="303" t="s">
        <v>766</v>
      </c>
      <c r="I135" s="303" t="s">
        <v>728</v>
      </c>
      <c r="J135" s="303">
        <v>50</v>
      </c>
      <c r="K135" s="347"/>
    </row>
    <row r="136" ht="15" customHeight="1">
      <c r="B136" s="345"/>
      <c r="C136" s="303" t="s">
        <v>753</v>
      </c>
      <c r="D136" s="303"/>
      <c r="E136" s="303"/>
      <c r="F136" s="325" t="s">
        <v>732</v>
      </c>
      <c r="G136" s="303"/>
      <c r="H136" s="303" t="s">
        <v>766</v>
      </c>
      <c r="I136" s="303" t="s">
        <v>728</v>
      </c>
      <c r="J136" s="303">
        <v>50</v>
      </c>
      <c r="K136" s="347"/>
    </row>
    <row r="137" ht="15" customHeight="1">
      <c r="B137" s="345"/>
      <c r="C137" s="303" t="s">
        <v>754</v>
      </c>
      <c r="D137" s="303"/>
      <c r="E137" s="303"/>
      <c r="F137" s="325" t="s">
        <v>732</v>
      </c>
      <c r="G137" s="303"/>
      <c r="H137" s="303" t="s">
        <v>779</v>
      </c>
      <c r="I137" s="303" t="s">
        <v>728</v>
      </c>
      <c r="J137" s="303">
        <v>255</v>
      </c>
      <c r="K137" s="347"/>
    </row>
    <row r="138" ht="15" customHeight="1">
      <c r="B138" s="345"/>
      <c r="C138" s="303" t="s">
        <v>756</v>
      </c>
      <c r="D138" s="303"/>
      <c r="E138" s="303"/>
      <c r="F138" s="325" t="s">
        <v>726</v>
      </c>
      <c r="G138" s="303"/>
      <c r="H138" s="303" t="s">
        <v>780</v>
      </c>
      <c r="I138" s="303" t="s">
        <v>758</v>
      </c>
      <c r="J138" s="303"/>
      <c r="K138" s="347"/>
    </row>
    <row r="139" ht="15" customHeight="1">
      <c r="B139" s="345"/>
      <c r="C139" s="303" t="s">
        <v>759</v>
      </c>
      <c r="D139" s="303"/>
      <c r="E139" s="303"/>
      <c r="F139" s="325" t="s">
        <v>726</v>
      </c>
      <c r="G139" s="303"/>
      <c r="H139" s="303" t="s">
        <v>781</v>
      </c>
      <c r="I139" s="303" t="s">
        <v>761</v>
      </c>
      <c r="J139" s="303"/>
      <c r="K139" s="347"/>
    </row>
    <row r="140" ht="15" customHeight="1">
      <c r="B140" s="345"/>
      <c r="C140" s="303" t="s">
        <v>762</v>
      </c>
      <c r="D140" s="303"/>
      <c r="E140" s="303"/>
      <c r="F140" s="325" t="s">
        <v>726</v>
      </c>
      <c r="G140" s="303"/>
      <c r="H140" s="303" t="s">
        <v>762</v>
      </c>
      <c r="I140" s="303" t="s">
        <v>761</v>
      </c>
      <c r="J140" s="303"/>
      <c r="K140" s="347"/>
    </row>
    <row r="141" ht="15" customHeight="1">
      <c r="B141" s="345"/>
      <c r="C141" s="303" t="s">
        <v>42</v>
      </c>
      <c r="D141" s="303"/>
      <c r="E141" s="303"/>
      <c r="F141" s="325" t="s">
        <v>726</v>
      </c>
      <c r="G141" s="303"/>
      <c r="H141" s="303" t="s">
        <v>782</v>
      </c>
      <c r="I141" s="303" t="s">
        <v>761</v>
      </c>
      <c r="J141" s="303"/>
      <c r="K141" s="347"/>
    </row>
    <row r="142" ht="15" customHeight="1">
      <c r="B142" s="345"/>
      <c r="C142" s="303" t="s">
        <v>783</v>
      </c>
      <c r="D142" s="303"/>
      <c r="E142" s="303"/>
      <c r="F142" s="325" t="s">
        <v>726</v>
      </c>
      <c r="G142" s="303"/>
      <c r="H142" s="303" t="s">
        <v>784</v>
      </c>
      <c r="I142" s="303" t="s">
        <v>761</v>
      </c>
      <c r="J142" s="303"/>
      <c r="K142" s="347"/>
    </row>
    <row r="143" ht="15" customHeight="1">
      <c r="B143" s="348"/>
      <c r="C143" s="349"/>
      <c r="D143" s="349"/>
      <c r="E143" s="349"/>
      <c r="F143" s="349"/>
      <c r="G143" s="349"/>
      <c r="H143" s="349"/>
      <c r="I143" s="349"/>
      <c r="J143" s="349"/>
      <c r="K143" s="350"/>
    </row>
    <row r="144" ht="18.75" customHeight="1">
      <c r="B144" s="300"/>
      <c r="C144" s="300"/>
      <c r="D144" s="300"/>
      <c r="E144" s="300"/>
      <c r="F144" s="337"/>
      <c r="G144" s="300"/>
      <c r="H144" s="300"/>
      <c r="I144" s="300"/>
      <c r="J144" s="300"/>
      <c r="K144" s="300"/>
    </row>
    <row r="145" ht="18.75" customHeight="1">
      <c r="B145" s="311"/>
      <c r="C145" s="311"/>
      <c r="D145" s="311"/>
      <c r="E145" s="311"/>
      <c r="F145" s="311"/>
      <c r="G145" s="311"/>
      <c r="H145" s="311"/>
      <c r="I145" s="311"/>
      <c r="J145" s="311"/>
      <c r="K145" s="311"/>
    </row>
    <row r="146" ht="7.5" customHeight="1">
      <c r="B146" s="312"/>
      <c r="C146" s="313"/>
      <c r="D146" s="313"/>
      <c r="E146" s="313"/>
      <c r="F146" s="313"/>
      <c r="G146" s="313"/>
      <c r="H146" s="313"/>
      <c r="I146" s="313"/>
      <c r="J146" s="313"/>
      <c r="K146" s="314"/>
    </row>
    <row r="147" ht="45" customHeight="1">
      <c r="B147" s="315"/>
      <c r="C147" s="316" t="s">
        <v>785</v>
      </c>
      <c r="D147" s="316"/>
      <c r="E147" s="316"/>
      <c r="F147" s="316"/>
      <c r="G147" s="316"/>
      <c r="H147" s="316"/>
      <c r="I147" s="316"/>
      <c r="J147" s="316"/>
      <c r="K147" s="317"/>
    </row>
    <row r="148" ht="17.25" customHeight="1">
      <c r="B148" s="315"/>
      <c r="C148" s="318" t="s">
        <v>720</v>
      </c>
      <c r="D148" s="318"/>
      <c r="E148" s="318"/>
      <c r="F148" s="318" t="s">
        <v>721</v>
      </c>
      <c r="G148" s="319"/>
      <c r="H148" s="318" t="s">
        <v>58</v>
      </c>
      <c r="I148" s="318" t="s">
        <v>61</v>
      </c>
      <c r="J148" s="318" t="s">
        <v>722</v>
      </c>
      <c r="K148" s="317"/>
    </row>
    <row r="149" ht="17.25" customHeight="1">
      <c r="B149" s="315"/>
      <c r="C149" s="320" t="s">
        <v>723</v>
      </c>
      <c r="D149" s="320"/>
      <c r="E149" s="320"/>
      <c r="F149" s="321" t="s">
        <v>724</v>
      </c>
      <c r="G149" s="322"/>
      <c r="H149" s="320"/>
      <c r="I149" s="320"/>
      <c r="J149" s="320" t="s">
        <v>725</v>
      </c>
      <c r="K149" s="317"/>
    </row>
    <row r="150" ht="5.25" customHeight="1">
      <c r="B150" s="326"/>
      <c r="C150" s="323"/>
      <c r="D150" s="323"/>
      <c r="E150" s="323"/>
      <c r="F150" s="323"/>
      <c r="G150" s="324"/>
      <c r="H150" s="323"/>
      <c r="I150" s="323"/>
      <c r="J150" s="323"/>
      <c r="K150" s="347"/>
    </row>
    <row r="151" ht="15" customHeight="1">
      <c r="B151" s="326"/>
      <c r="C151" s="351" t="s">
        <v>729</v>
      </c>
      <c r="D151" s="303"/>
      <c r="E151" s="303"/>
      <c r="F151" s="352" t="s">
        <v>726</v>
      </c>
      <c r="G151" s="303"/>
      <c r="H151" s="351" t="s">
        <v>766</v>
      </c>
      <c r="I151" s="351" t="s">
        <v>728</v>
      </c>
      <c r="J151" s="351">
        <v>120</v>
      </c>
      <c r="K151" s="347"/>
    </row>
    <row r="152" ht="15" customHeight="1">
      <c r="B152" s="326"/>
      <c r="C152" s="351" t="s">
        <v>775</v>
      </c>
      <c r="D152" s="303"/>
      <c r="E152" s="303"/>
      <c r="F152" s="352" t="s">
        <v>726</v>
      </c>
      <c r="G152" s="303"/>
      <c r="H152" s="351" t="s">
        <v>786</v>
      </c>
      <c r="I152" s="351" t="s">
        <v>728</v>
      </c>
      <c r="J152" s="351" t="s">
        <v>777</v>
      </c>
      <c r="K152" s="347"/>
    </row>
    <row r="153" ht="15" customHeight="1">
      <c r="B153" s="326"/>
      <c r="C153" s="351" t="s">
        <v>674</v>
      </c>
      <c r="D153" s="303"/>
      <c r="E153" s="303"/>
      <c r="F153" s="352" t="s">
        <v>726</v>
      </c>
      <c r="G153" s="303"/>
      <c r="H153" s="351" t="s">
        <v>787</v>
      </c>
      <c r="I153" s="351" t="s">
        <v>728</v>
      </c>
      <c r="J153" s="351" t="s">
        <v>777</v>
      </c>
      <c r="K153" s="347"/>
    </row>
    <row r="154" ht="15" customHeight="1">
      <c r="B154" s="326"/>
      <c r="C154" s="351" t="s">
        <v>731</v>
      </c>
      <c r="D154" s="303"/>
      <c r="E154" s="303"/>
      <c r="F154" s="352" t="s">
        <v>732</v>
      </c>
      <c r="G154" s="303"/>
      <c r="H154" s="351" t="s">
        <v>766</v>
      </c>
      <c r="I154" s="351" t="s">
        <v>728</v>
      </c>
      <c r="J154" s="351">
        <v>50</v>
      </c>
      <c r="K154" s="347"/>
    </row>
    <row r="155" ht="15" customHeight="1">
      <c r="B155" s="326"/>
      <c r="C155" s="351" t="s">
        <v>734</v>
      </c>
      <c r="D155" s="303"/>
      <c r="E155" s="303"/>
      <c r="F155" s="352" t="s">
        <v>726</v>
      </c>
      <c r="G155" s="303"/>
      <c r="H155" s="351" t="s">
        <v>766</v>
      </c>
      <c r="I155" s="351" t="s">
        <v>736</v>
      </c>
      <c r="J155" s="351"/>
      <c r="K155" s="347"/>
    </row>
    <row r="156" ht="15" customHeight="1">
      <c r="B156" s="326"/>
      <c r="C156" s="351" t="s">
        <v>745</v>
      </c>
      <c r="D156" s="303"/>
      <c r="E156" s="303"/>
      <c r="F156" s="352" t="s">
        <v>732</v>
      </c>
      <c r="G156" s="303"/>
      <c r="H156" s="351" t="s">
        <v>766</v>
      </c>
      <c r="I156" s="351" t="s">
        <v>728</v>
      </c>
      <c r="J156" s="351">
        <v>50</v>
      </c>
      <c r="K156" s="347"/>
    </row>
    <row r="157" ht="15" customHeight="1">
      <c r="B157" s="326"/>
      <c r="C157" s="351" t="s">
        <v>753</v>
      </c>
      <c r="D157" s="303"/>
      <c r="E157" s="303"/>
      <c r="F157" s="352" t="s">
        <v>732</v>
      </c>
      <c r="G157" s="303"/>
      <c r="H157" s="351" t="s">
        <v>766</v>
      </c>
      <c r="I157" s="351" t="s">
        <v>728</v>
      </c>
      <c r="J157" s="351">
        <v>50</v>
      </c>
      <c r="K157" s="347"/>
    </row>
    <row r="158" ht="15" customHeight="1">
      <c r="B158" s="326"/>
      <c r="C158" s="351" t="s">
        <v>751</v>
      </c>
      <c r="D158" s="303"/>
      <c r="E158" s="303"/>
      <c r="F158" s="352" t="s">
        <v>732</v>
      </c>
      <c r="G158" s="303"/>
      <c r="H158" s="351" t="s">
        <v>766</v>
      </c>
      <c r="I158" s="351" t="s">
        <v>728</v>
      </c>
      <c r="J158" s="351">
        <v>50</v>
      </c>
      <c r="K158" s="347"/>
    </row>
    <row r="159" ht="15" customHeight="1">
      <c r="B159" s="326"/>
      <c r="C159" s="351" t="s">
        <v>127</v>
      </c>
      <c r="D159" s="303"/>
      <c r="E159" s="303"/>
      <c r="F159" s="352" t="s">
        <v>726</v>
      </c>
      <c r="G159" s="303"/>
      <c r="H159" s="351" t="s">
        <v>788</v>
      </c>
      <c r="I159" s="351" t="s">
        <v>728</v>
      </c>
      <c r="J159" s="351" t="s">
        <v>789</v>
      </c>
      <c r="K159" s="347"/>
    </row>
    <row r="160" ht="15" customHeight="1">
      <c r="B160" s="326"/>
      <c r="C160" s="351" t="s">
        <v>790</v>
      </c>
      <c r="D160" s="303"/>
      <c r="E160" s="303"/>
      <c r="F160" s="352" t="s">
        <v>726</v>
      </c>
      <c r="G160" s="303"/>
      <c r="H160" s="351" t="s">
        <v>791</v>
      </c>
      <c r="I160" s="351" t="s">
        <v>761</v>
      </c>
      <c r="J160" s="351"/>
      <c r="K160" s="347"/>
    </row>
    <row r="161" ht="15" customHeight="1">
      <c r="B161" s="353"/>
      <c r="C161" s="335"/>
      <c r="D161" s="335"/>
      <c r="E161" s="335"/>
      <c r="F161" s="335"/>
      <c r="G161" s="335"/>
      <c r="H161" s="335"/>
      <c r="I161" s="335"/>
      <c r="J161" s="335"/>
      <c r="K161" s="354"/>
    </row>
    <row r="162" ht="18.75" customHeight="1">
      <c r="B162" s="300"/>
      <c r="C162" s="303"/>
      <c r="D162" s="303"/>
      <c r="E162" s="303"/>
      <c r="F162" s="325"/>
      <c r="G162" s="303"/>
      <c r="H162" s="303"/>
      <c r="I162" s="303"/>
      <c r="J162" s="303"/>
      <c r="K162" s="300"/>
    </row>
    <row r="163" ht="18.75" customHeight="1">
      <c r="B163" s="311"/>
      <c r="C163" s="311"/>
      <c r="D163" s="311"/>
      <c r="E163" s="311"/>
      <c r="F163" s="311"/>
      <c r="G163" s="311"/>
      <c r="H163" s="311"/>
      <c r="I163" s="311"/>
      <c r="J163" s="311"/>
      <c r="K163" s="311"/>
    </row>
    <row r="164" ht="7.5" customHeight="1">
      <c r="B164" s="290"/>
      <c r="C164" s="291"/>
      <c r="D164" s="291"/>
      <c r="E164" s="291"/>
      <c r="F164" s="291"/>
      <c r="G164" s="291"/>
      <c r="H164" s="291"/>
      <c r="I164" s="291"/>
      <c r="J164" s="291"/>
      <c r="K164" s="292"/>
    </row>
    <row r="165" ht="45" customHeight="1">
      <c r="B165" s="293"/>
      <c r="C165" s="294" t="s">
        <v>792</v>
      </c>
      <c r="D165" s="294"/>
      <c r="E165" s="294"/>
      <c r="F165" s="294"/>
      <c r="G165" s="294"/>
      <c r="H165" s="294"/>
      <c r="I165" s="294"/>
      <c r="J165" s="294"/>
      <c r="K165" s="295"/>
    </row>
    <row r="166" ht="17.25" customHeight="1">
      <c r="B166" s="293"/>
      <c r="C166" s="318" t="s">
        <v>720</v>
      </c>
      <c r="D166" s="318"/>
      <c r="E166" s="318"/>
      <c r="F166" s="318" t="s">
        <v>721</v>
      </c>
      <c r="G166" s="355"/>
      <c r="H166" s="356" t="s">
        <v>58</v>
      </c>
      <c r="I166" s="356" t="s">
        <v>61</v>
      </c>
      <c r="J166" s="318" t="s">
        <v>722</v>
      </c>
      <c r="K166" s="295"/>
    </row>
    <row r="167" ht="17.25" customHeight="1">
      <c r="B167" s="296"/>
      <c r="C167" s="320" t="s">
        <v>723</v>
      </c>
      <c r="D167" s="320"/>
      <c r="E167" s="320"/>
      <c r="F167" s="321" t="s">
        <v>724</v>
      </c>
      <c r="G167" s="357"/>
      <c r="H167" s="358"/>
      <c r="I167" s="358"/>
      <c r="J167" s="320" t="s">
        <v>725</v>
      </c>
      <c r="K167" s="298"/>
    </row>
    <row r="168" ht="5.25" customHeight="1">
      <c r="B168" s="326"/>
      <c r="C168" s="323"/>
      <c r="D168" s="323"/>
      <c r="E168" s="323"/>
      <c r="F168" s="323"/>
      <c r="G168" s="324"/>
      <c r="H168" s="323"/>
      <c r="I168" s="323"/>
      <c r="J168" s="323"/>
      <c r="K168" s="347"/>
    </row>
    <row r="169" ht="15" customHeight="1">
      <c r="B169" s="326"/>
      <c r="C169" s="303" t="s">
        <v>729</v>
      </c>
      <c r="D169" s="303"/>
      <c r="E169" s="303"/>
      <c r="F169" s="325" t="s">
        <v>726</v>
      </c>
      <c r="G169" s="303"/>
      <c r="H169" s="303" t="s">
        <v>766</v>
      </c>
      <c r="I169" s="303" t="s">
        <v>728</v>
      </c>
      <c r="J169" s="303">
        <v>120</v>
      </c>
      <c r="K169" s="347"/>
    </row>
    <row r="170" ht="15" customHeight="1">
      <c r="B170" s="326"/>
      <c r="C170" s="303" t="s">
        <v>775</v>
      </c>
      <c r="D170" s="303"/>
      <c r="E170" s="303"/>
      <c r="F170" s="325" t="s">
        <v>726</v>
      </c>
      <c r="G170" s="303"/>
      <c r="H170" s="303" t="s">
        <v>776</v>
      </c>
      <c r="I170" s="303" t="s">
        <v>728</v>
      </c>
      <c r="J170" s="303" t="s">
        <v>777</v>
      </c>
      <c r="K170" s="347"/>
    </row>
    <row r="171" ht="15" customHeight="1">
      <c r="B171" s="326"/>
      <c r="C171" s="303" t="s">
        <v>674</v>
      </c>
      <c r="D171" s="303"/>
      <c r="E171" s="303"/>
      <c r="F171" s="325" t="s">
        <v>726</v>
      </c>
      <c r="G171" s="303"/>
      <c r="H171" s="303" t="s">
        <v>793</v>
      </c>
      <c r="I171" s="303" t="s">
        <v>728</v>
      </c>
      <c r="J171" s="303" t="s">
        <v>777</v>
      </c>
      <c r="K171" s="347"/>
    </row>
    <row r="172" ht="15" customHeight="1">
      <c r="B172" s="326"/>
      <c r="C172" s="303" t="s">
        <v>731</v>
      </c>
      <c r="D172" s="303"/>
      <c r="E172" s="303"/>
      <c r="F172" s="325" t="s">
        <v>732</v>
      </c>
      <c r="G172" s="303"/>
      <c r="H172" s="303" t="s">
        <v>793</v>
      </c>
      <c r="I172" s="303" t="s">
        <v>728</v>
      </c>
      <c r="J172" s="303">
        <v>50</v>
      </c>
      <c r="K172" s="347"/>
    </row>
    <row r="173" ht="15" customHeight="1">
      <c r="B173" s="326"/>
      <c r="C173" s="303" t="s">
        <v>734</v>
      </c>
      <c r="D173" s="303"/>
      <c r="E173" s="303"/>
      <c r="F173" s="325" t="s">
        <v>726</v>
      </c>
      <c r="G173" s="303"/>
      <c r="H173" s="303" t="s">
        <v>793</v>
      </c>
      <c r="I173" s="303" t="s">
        <v>736</v>
      </c>
      <c r="J173" s="303"/>
      <c r="K173" s="347"/>
    </row>
    <row r="174" ht="15" customHeight="1">
      <c r="B174" s="326"/>
      <c r="C174" s="303" t="s">
        <v>745</v>
      </c>
      <c r="D174" s="303"/>
      <c r="E174" s="303"/>
      <c r="F174" s="325" t="s">
        <v>732</v>
      </c>
      <c r="G174" s="303"/>
      <c r="H174" s="303" t="s">
        <v>793</v>
      </c>
      <c r="I174" s="303" t="s">
        <v>728</v>
      </c>
      <c r="J174" s="303">
        <v>50</v>
      </c>
      <c r="K174" s="347"/>
    </row>
    <row r="175" ht="15" customHeight="1">
      <c r="B175" s="326"/>
      <c r="C175" s="303" t="s">
        <v>753</v>
      </c>
      <c r="D175" s="303"/>
      <c r="E175" s="303"/>
      <c r="F175" s="325" t="s">
        <v>732</v>
      </c>
      <c r="G175" s="303"/>
      <c r="H175" s="303" t="s">
        <v>793</v>
      </c>
      <c r="I175" s="303" t="s">
        <v>728</v>
      </c>
      <c r="J175" s="303">
        <v>50</v>
      </c>
      <c r="K175" s="347"/>
    </row>
    <row r="176" ht="15" customHeight="1">
      <c r="B176" s="326"/>
      <c r="C176" s="303" t="s">
        <v>751</v>
      </c>
      <c r="D176" s="303"/>
      <c r="E176" s="303"/>
      <c r="F176" s="325" t="s">
        <v>732</v>
      </c>
      <c r="G176" s="303"/>
      <c r="H176" s="303" t="s">
        <v>793</v>
      </c>
      <c r="I176" s="303" t="s">
        <v>728</v>
      </c>
      <c r="J176" s="303">
        <v>50</v>
      </c>
      <c r="K176" s="347"/>
    </row>
    <row r="177" ht="15" customHeight="1">
      <c r="B177" s="326"/>
      <c r="C177" s="303" t="s">
        <v>142</v>
      </c>
      <c r="D177" s="303"/>
      <c r="E177" s="303"/>
      <c r="F177" s="325" t="s">
        <v>726</v>
      </c>
      <c r="G177" s="303"/>
      <c r="H177" s="303" t="s">
        <v>794</v>
      </c>
      <c r="I177" s="303" t="s">
        <v>795</v>
      </c>
      <c r="J177" s="303"/>
      <c r="K177" s="347"/>
    </row>
    <row r="178" ht="15" customHeight="1">
      <c r="B178" s="326"/>
      <c r="C178" s="303" t="s">
        <v>61</v>
      </c>
      <c r="D178" s="303"/>
      <c r="E178" s="303"/>
      <c r="F178" s="325" t="s">
        <v>726</v>
      </c>
      <c r="G178" s="303"/>
      <c r="H178" s="303" t="s">
        <v>796</v>
      </c>
      <c r="I178" s="303" t="s">
        <v>797</v>
      </c>
      <c r="J178" s="303">
        <v>1</v>
      </c>
      <c r="K178" s="347"/>
    </row>
    <row r="179" ht="15" customHeight="1">
      <c r="B179" s="326"/>
      <c r="C179" s="303" t="s">
        <v>57</v>
      </c>
      <c r="D179" s="303"/>
      <c r="E179" s="303"/>
      <c r="F179" s="325" t="s">
        <v>726</v>
      </c>
      <c r="G179" s="303"/>
      <c r="H179" s="303" t="s">
        <v>798</v>
      </c>
      <c r="I179" s="303" t="s">
        <v>728</v>
      </c>
      <c r="J179" s="303">
        <v>20</v>
      </c>
      <c r="K179" s="347"/>
    </row>
    <row r="180" ht="15" customHeight="1">
      <c r="B180" s="326"/>
      <c r="C180" s="303" t="s">
        <v>58</v>
      </c>
      <c r="D180" s="303"/>
      <c r="E180" s="303"/>
      <c r="F180" s="325" t="s">
        <v>726</v>
      </c>
      <c r="G180" s="303"/>
      <c r="H180" s="303" t="s">
        <v>799</v>
      </c>
      <c r="I180" s="303" t="s">
        <v>728</v>
      </c>
      <c r="J180" s="303">
        <v>255</v>
      </c>
      <c r="K180" s="347"/>
    </row>
    <row r="181" ht="15" customHeight="1">
      <c r="B181" s="326"/>
      <c r="C181" s="303" t="s">
        <v>143</v>
      </c>
      <c r="D181" s="303"/>
      <c r="E181" s="303"/>
      <c r="F181" s="325" t="s">
        <v>726</v>
      </c>
      <c r="G181" s="303"/>
      <c r="H181" s="303" t="s">
        <v>690</v>
      </c>
      <c r="I181" s="303" t="s">
        <v>728</v>
      </c>
      <c r="J181" s="303">
        <v>10</v>
      </c>
      <c r="K181" s="347"/>
    </row>
    <row r="182" ht="15" customHeight="1">
      <c r="B182" s="326"/>
      <c r="C182" s="303" t="s">
        <v>144</v>
      </c>
      <c r="D182" s="303"/>
      <c r="E182" s="303"/>
      <c r="F182" s="325" t="s">
        <v>726</v>
      </c>
      <c r="G182" s="303"/>
      <c r="H182" s="303" t="s">
        <v>800</v>
      </c>
      <c r="I182" s="303" t="s">
        <v>761</v>
      </c>
      <c r="J182" s="303"/>
      <c r="K182" s="347"/>
    </row>
    <row r="183" ht="15" customHeight="1">
      <c r="B183" s="326"/>
      <c r="C183" s="303" t="s">
        <v>801</v>
      </c>
      <c r="D183" s="303"/>
      <c r="E183" s="303"/>
      <c r="F183" s="325" t="s">
        <v>726</v>
      </c>
      <c r="G183" s="303"/>
      <c r="H183" s="303" t="s">
        <v>802</v>
      </c>
      <c r="I183" s="303" t="s">
        <v>761</v>
      </c>
      <c r="J183" s="303"/>
      <c r="K183" s="347"/>
    </row>
    <row r="184" ht="15" customHeight="1">
      <c r="B184" s="326"/>
      <c r="C184" s="303" t="s">
        <v>790</v>
      </c>
      <c r="D184" s="303"/>
      <c r="E184" s="303"/>
      <c r="F184" s="325" t="s">
        <v>726</v>
      </c>
      <c r="G184" s="303"/>
      <c r="H184" s="303" t="s">
        <v>803</v>
      </c>
      <c r="I184" s="303" t="s">
        <v>761</v>
      </c>
      <c r="J184" s="303"/>
      <c r="K184" s="347"/>
    </row>
    <row r="185" ht="15" customHeight="1">
      <c r="B185" s="326"/>
      <c r="C185" s="303" t="s">
        <v>146</v>
      </c>
      <c r="D185" s="303"/>
      <c r="E185" s="303"/>
      <c r="F185" s="325" t="s">
        <v>732</v>
      </c>
      <c r="G185" s="303"/>
      <c r="H185" s="303" t="s">
        <v>804</v>
      </c>
      <c r="I185" s="303" t="s">
        <v>728</v>
      </c>
      <c r="J185" s="303">
        <v>50</v>
      </c>
      <c r="K185" s="347"/>
    </row>
    <row r="186" ht="15" customHeight="1">
      <c r="B186" s="326"/>
      <c r="C186" s="303" t="s">
        <v>805</v>
      </c>
      <c r="D186" s="303"/>
      <c r="E186" s="303"/>
      <c r="F186" s="325" t="s">
        <v>732</v>
      </c>
      <c r="G186" s="303"/>
      <c r="H186" s="303" t="s">
        <v>806</v>
      </c>
      <c r="I186" s="303" t="s">
        <v>807</v>
      </c>
      <c r="J186" s="303"/>
      <c r="K186" s="347"/>
    </row>
    <row r="187" ht="15" customHeight="1">
      <c r="B187" s="326"/>
      <c r="C187" s="303" t="s">
        <v>808</v>
      </c>
      <c r="D187" s="303"/>
      <c r="E187" s="303"/>
      <c r="F187" s="325" t="s">
        <v>732</v>
      </c>
      <c r="G187" s="303"/>
      <c r="H187" s="303" t="s">
        <v>809</v>
      </c>
      <c r="I187" s="303" t="s">
        <v>807</v>
      </c>
      <c r="J187" s="303"/>
      <c r="K187" s="347"/>
    </row>
    <row r="188" ht="15" customHeight="1">
      <c r="B188" s="326"/>
      <c r="C188" s="303" t="s">
        <v>810</v>
      </c>
      <c r="D188" s="303"/>
      <c r="E188" s="303"/>
      <c r="F188" s="325" t="s">
        <v>732</v>
      </c>
      <c r="G188" s="303"/>
      <c r="H188" s="303" t="s">
        <v>811</v>
      </c>
      <c r="I188" s="303" t="s">
        <v>807</v>
      </c>
      <c r="J188" s="303"/>
      <c r="K188" s="347"/>
    </row>
    <row r="189" ht="15" customHeight="1">
      <c r="B189" s="326"/>
      <c r="C189" s="359" t="s">
        <v>812</v>
      </c>
      <c r="D189" s="303"/>
      <c r="E189" s="303"/>
      <c r="F189" s="325" t="s">
        <v>732</v>
      </c>
      <c r="G189" s="303"/>
      <c r="H189" s="303" t="s">
        <v>813</v>
      </c>
      <c r="I189" s="303" t="s">
        <v>814</v>
      </c>
      <c r="J189" s="360" t="s">
        <v>815</v>
      </c>
      <c r="K189" s="347"/>
    </row>
    <row r="190" ht="15" customHeight="1">
      <c r="B190" s="326"/>
      <c r="C190" s="310" t="s">
        <v>46</v>
      </c>
      <c r="D190" s="303"/>
      <c r="E190" s="303"/>
      <c r="F190" s="325" t="s">
        <v>726</v>
      </c>
      <c r="G190" s="303"/>
      <c r="H190" s="300" t="s">
        <v>816</v>
      </c>
      <c r="I190" s="303" t="s">
        <v>817</v>
      </c>
      <c r="J190" s="303"/>
      <c r="K190" s="347"/>
    </row>
    <row r="191" ht="15" customHeight="1">
      <c r="B191" s="326"/>
      <c r="C191" s="310" t="s">
        <v>818</v>
      </c>
      <c r="D191" s="303"/>
      <c r="E191" s="303"/>
      <c r="F191" s="325" t="s">
        <v>726</v>
      </c>
      <c r="G191" s="303"/>
      <c r="H191" s="303" t="s">
        <v>819</v>
      </c>
      <c r="I191" s="303" t="s">
        <v>761</v>
      </c>
      <c r="J191" s="303"/>
      <c r="K191" s="347"/>
    </row>
    <row r="192" ht="15" customHeight="1">
      <c r="B192" s="326"/>
      <c r="C192" s="310" t="s">
        <v>820</v>
      </c>
      <c r="D192" s="303"/>
      <c r="E192" s="303"/>
      <c r="F192" s="325" t="s">
        <v>726</v>
      </c>
      <c r="G192" s="303"/>
      <c r="H192" s="303" t="s">
        <v>821</v>
      </c>
      <c r="I192" s="303" t="s">
        <v>761</v>
      </c>
      <c r="J192" s="303"/>
      <c r="K192" s="347"/>
    </row>
    <row r="193" ht="15" customHeight="1">
      <c r="B193" s="326"/>
      <c r="C193" s="310" t="s">
        <v>822</v>
      </c>
      <c r="D193" s="303"/>
      <c r="E193" s="303"/>
      <c r="F193" s="325" t="s">
        <v>732</v>
      </c>
      <c r="G193" s="303"/>
      <c r="H193" s="303" t="s">
        <v>823</v>
      </c>
      <c r="I193" s="303" t="s">
        <v>761</v>
      </c>
      <c r="J193" s="303"/>
      <c r="K193" s="347"/>
    </row>
    <row r="194" ht="15" customHeight="1">
      <c r="B194" s="353"/>
      <c r="C194" s="361"/>
      <c r="D194" s="335"/>
      <c r="E194" s="335"/>
      <c r="F194" s="335"/>
      <c r="G194" s="335"/>
      <c r="H194" s="335"/>
      <c r="I194" s="335"/>
      <c r="J194" s="335"/>
      <c r="K194" s="354"/>
    </row>
    <row r="195" ht="18.75" customHeight="1">
      <c r="B195" s="300"/>
      <c r="C195" s="303"/>
      <c r="D195" s="303"/>
      <c r="E195" s="303"/>
      <c r="F195" s="325"/>
      <c r="G195" s="303"/>
      <c r="H195" s="303"/>
      <c r="I195" s="303"/>
      <c r="J195" s="303"/>
      <c r="K195" s="300"/>
    </row>
    <row r="196" ht="18.75" customHeight="1">
      <c r="B196" s="300"/>
      <c r="C196" s="303"/>
      <c r="D196" s="303"/>
      <c r="E196" s="303"/>
      <c r="F196" s="325"/>
      <c r="G196" s="303"/>
      <c r="H196" s="303"/>
      <c r="I196" s="303"/>
      <c r="J196" s="303"/>
      <c r="K196" s="300"/>
    </row>
    <row r="197" ht="18.75" customHeight="1">
      <c r="B197" s="311"/>
      <c r="C197" s="311"/>
      <c r="D197" s="311"/>
      <c r="E197" s="311"/>
      <c r="F197" s="311"/>
      <c r="G197" s="311"/>
      <c r="H197" s="311"/>
      <c r="I197" s="311"/>
      <c r="J197" s="311"/>
      <c r="K197" s="311"/>
    </row>
    <row r="198" ht="13.5">
      <c r="B198" s="290"/>
      <c r="C198" s="291"/>
      <c r="D198" s="291"/>
      <c r="E198" s="291"/>
      <c r="F198" s="291"/>
      <c r="G198" s="291"/>
      <c r="H198" s="291"/>
      <c r="I198" s="291"/>
      <c r="J198" s="291"/>
      <c r="K198" s="292"/>
    </row>
    <row r="199" ht="21">
      <c r="B199" s="293"/>
      <c r="C199" s="294" t="s">
        <v>824</v>
      </c>
      <c r="D199" s="294"/>
      <c r="E199" s="294"/>
      <c r="F199" s="294"/>
      <c r="G199" s="294"/>
      <c r="H199" s="294"/>
      <c r="I199" s="294"/>
      <c r="J199" s="294"/>
      <c r="K199" s="295"/>
    </row>
    <row r="200" ht="25.5" customHeight="1">
      <c r="B200" s="293"/>
      <c r="C200" s="362" t="s">
        <v>825</v>
      </c>
      <c r="D200" s="362"/>
      <c r="E200" s="362"/>
      <c r="F200" s="362" t="s">
        <v>826</v>
      </c>
      <c r="G200" s="363"/>
      <c r="H200" s="362" t="s">
        <v>827</v>
      </c>
      <c r="I200" s="362"/>
      <c r="J200" s="362"/>
      <c r="K200" s="295"/>
    </row>
    <row r="201" ht="5.25" customHeight="1">
      <c r="B201" s="326"/>
      <c r="C201" s="323"/>
      <c r="D201" s="323"/>
      <c r="E201" s="323"/>
      <c r="F201" s="323"/>
      <c r="G201" s="303"/>
      <c r="H201" s="323"/>
      <c r="I201" s="323"/>
      <c r="J201" s="323"/>
      <c r="K201" s="347"/>
    </row>
    <row r="202" ht="15" customHeight="1">
      <c r="B202" s="326"/>
      <c r="C202" s="303" t="s">
        <v>817</v>
      </c>
      <c r="D202" s="303"/>
      <c r="E202" s="303"/>
      <c r="F202" s="325" t="s">
        <v>47</v>
      </c>
      <c r="G202" s="303"/>
      <c r="H202" s="303" t="s">
        <v>828</v>
      </c>
      <c r="I202" s="303"/>
      <c r="J202" s="303"/>
      <c r="K202" s="347"/>
    </row>
    <row r="203" ht="15" customHeight="1">
      <c r="B203" s="326"/>
      <c r="C203" s="332"/>
      <c r="D203" s="303"/>
      <c r="E203" s="303"/>
      <c r="F203" s="325" t="s">
        <v>48</v>
      </c>
      <c r="G203" s="303"/>
      <c r="H203" s="303" t="s">
        <v>829</v>
      </c>
      <c r="I203" s="303"/>
      <c r="J203" s="303"/>
      <c r="K203" s="347"/>
    </row>
    <row r="204" ht="15" customHeight="1">
      <c r="B204" s="326"/>
      <c r="C204" s="332"/>
      <c r="D204" s="303"/>
      <c r="E204" s="303"/>
      <c r="F204" s="325" t="s">
        <v>51</v>
      </c>
      <c r="G204" s="303"/>
      <c r="H204" s="303" t="s">
        <v>830</v>
      </c>
      <c r="I204" s="303"/>
      <c r="J204" s="303"/>
      <c r="K204" s="347"/>
    </row>
    <row r="205" ht="15" customHeight="1">
      <c r="B205" s="326"/>
      <c r="C205" s="303"/>
      <c r="D205" s="303"/>
      <c r="E205" s="303"/>
      <c r="F205" s="325" t="s">
        <v>49</v>
      </c>
      <c r="G205" s="303"/>
      <c r="H205" s="303" t="s">
        <v>831</v>
      </c>
      <c r="I205" s="303"/>
      <c r="J205" s="303"/>
      <c r="K205" s="347"/>
    </row>
    <row r="206" ht="15" customHeight="1">
      <c r="B206" s="326"/>
      <c r="C206" s="303"/>
      <c r="D206" s="303"/>
      <c r="E206" s="303"/>
      <c r="F206" s="325" t="s">
        <v>50</v>
      </c>
      <c r="G206" s="303"/>
      <c r="H206" s="303" t="s">
        <v>832</v>
      </c>
      <c r="I206" s="303"/>
      <c r="J206" s="303"/>
      <c r="K206" s="347"/>
    </row>
    <row r="207" ht="15" customHeight="1">
      <c r="B207" s="326"/>
      <c r="C207" s="303"/>
      <c r="D207" s="303"/>
      <c r="E207" s="303"/>
      <c r="F207" s="325"/>
      <c r="G207" s="303"/>
      <c r="H207" s="303"/>
      <c r="I207" s="303"/>
      <c r="J207" s="303"/>
      <c r="K207" s="347"/>
    </row>
    <row r="208" ht="15" customHeight="1">
      <c r="B208" s="326"/>
      <c r="C208" s="303" t="s">
        <v>773</v>
      </c>
      <c r="D208" s="303"/>
      <c r="E208" s="303"/>
      <c r="F208" s="325" t="s">
        <v>79</v>
      </c>
      <c r="G208" s="303"/>
      <c r="H208" s="303" t="s">
        <v>833</v>
      </c>
      <c r="I208" s="303"/>
      <c r="J208" s="303"/>
      <c r="K208" s="347"/>
    </row>
    <row r="209" ht="15" customHeight="1">
      <c r="B209" s="326"/>
      <c r="C209" s="332"/>
      <c r="D209" s="303"/>
      <c r="E209" s="303"/>
      <c r="F209" s="325" t="s">
        <v>670</v>
      </c>
      <c r="G209" s="303"/>
      <c r="H209" s="303" t="s">
        <v>671</v>
      </c>
      <c r="I209" s="303"/>
      <c r="J209" s="303"/>
      <c r="K209" s="347"/>
    </row>
    <row r="210" ht="15" customHeight="1">
      <c r="B210" s="326"/>
      <c r="C210" s="303"/>
      <c r="D210" s="303"/>
      <c r="E210" s="303"/>
      <c r="F210" s="325" t="s">
        <v>668</v>
      </c>
      <c r="G210" s="303"/>
      <c r="H210" s="303" t="s">
        <v>834</v>
      </c>
      <c r="I210" s="303"/>
      <c r="J210" s="303"/>
      <c r="K210" s="347"/>
    </row>
    <row r="211" ht="15" customHeight="1">
      <c r="B211" s="364"/>
      <c r="C211" s="332"/>
      <c r="D211" s="332"/>
      <c r="E211" s="332"/>
      <c r="F211" s="325" t="s">
        <v>672</v>
      </c>
      <c r="G211" s="310"/>
      <c r="H211" s="351" t="s">
        <v>673</v>
      </c>
      <c r="I211" s="351"/>
      <c r="J211" s="351"/>
      <c r="K211" s="365"/>
    </row>
    <row r="212" ht="15" customHeight="1">
      <c r="B212" s="364"/>
      <c r="C212" s="332"/>
      <c r="D212" s="332"/>
      <c r="E212" s="332"/>
      <c r="F212" s="325" t="s">
        <v>592</v>
      </c>
      <c r="G212" s="310"/>
      <c r="H212" s="351" t="s">
        <v>835</v>
      </c>
      <c r="I212" s="351"/>
      <c r="J212" s="351"/>
      <c r="K212" s="365"/>
    </row>
    <row r="213" ht="15" customHeight="1">
      <c r="B213" s="364"/>
      <c r="C213" s="332"/>
      <c r="D213" s="332"/>
      <c r="E213" s="332"/>
      <c r="F213" s="366"/>
      <c r="G213" s="310"/>
      <c r="H213" s="367"/>
      <c r="I213" s="367"/>
      <c r="J213" s="367"/>
      <c r="K213" s="365"/>
    </row>
    <row r="214" ht="15" customHeight="1">
      <c r="B214" s="364"/>
      <c r="C214" s="303" t="s">
        <v>797</v>
      </c>
      <c r="D214" s="332"/>
      <c r="E214" s="332"/>
      <c r="F214" s="325">
        <v>1</v>
      </c>
      <c r="G214" s="310"/>
      <c r="H214" s="351" t="s">
        <v>836</v>
      </c>
      <c r="I214" s="351"/>
      <c r="J214" s="351"/>
      <c r="K214" s="365"/>
    </row>
    <row r="215" ht="15" customHeight="1">
      <c r="B215" s="364"/>
      <c r="C215" s="332"/>
      <c r="D215" s="332"/>
      <c r="E215" s="332"/>
      <c r="F215" s="325">
        <v>2</v>
      </c>
      <c r="G215" s="310"/>
      <c r="H215" s="351" t="s">
        <v>837</v>
      </c>
      <c r="I215" s="351"/>
      <c r="J215" s="351"/>
      <c r="K215" s="365"/>
    </row>
    <row r="216" ht="15" customHeight="1">
      <c r="B216" s="364"/>
      <c r="C216" s="332"/>
      <c r="D216" s="332"/>
      <c r="E216" s="332"/>
      <c r="F216" s="325">
        <v>3</v>
      </c>
      <c r="G216" s="310"/>
      <c r="H216" s="351" t="s">
        <v>838</v>
      </c>
      <c r="I216" s="351"/>
      <c r="J216" s="351"/>
      <c r="K216" s="365"/>
    </row>
    <row r="217" ht="15" customHeight="1">
      <c r="B217" s="364"/>
      <c r="C217" s="332"/>
      <c r="D217" s="332"/>
      <c r="E217" s="332"/>
      <c r="F217" s="325">
        <v>4</v>
      </c>
      <c r="G217" s="310"/>
      <c r="H217" s="351" t="s">
        <v>839</v>
      </c>
      <c r="I217" s="351"/>
      <c r="J217" s="351"/>
      <c r="K217" s="365"/>
    </row>
    <row r="218" ht="12.75" customHeight="1">
      <c r="B218" s="368"/>
      <c r="C218" s="369"/>
      <c r="D218" s="369"/>
      <c r="E218" s="369"/>
      <c r="F218" s="369"/>
      <c r="G218" s="369"/>
      <c r="H218" s="369"/>
      <c r="I218" s="369"/>
      <c r="J218" s="369"/>
      <c r="K218" s="370"/>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REGIO11-KROS1\kros1</dc:creator>
  <cp:lastModifiedBy>REGIO11-KROS1\kros1</cp:lastModifiedBy>
  <dcterms:created xsi:type="dcterms:W3CDTF">2019-02-22T08:44:43Z</dcterms:created>
  <dcterms:modified xsi:type="dcterms:W3CDTF">2019-02-22T08:44:49Z</dcterms:modified>
</cp:coreProperties>
</file>